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ngTank\091316\"/>
    </mc:Choice>
  </mc:AlternateContent>
  <bookViews>
    <workbookView xWindow="0" yWindow="0" windowWidth="19200" windowHeight="12510" activeTab="1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4" l="1"/>
  <c r="BQ2" i="4"/>
  <c r="AS73" i="4"/>
  <c r="AR73" i="4"/>
  <c r="AT73" i="4"/>
  <c r="AS72" i="4"/>
  <c r="AR72" i="4"/>
  <c r="AR71" i="4"/>
  <c r="AT72" i="4"/>
  <c r="AS71" i="4"/>
  <c r="AT71" i="4"/>
  <c r="AS70" i="4"/>
  <c r="AR70" i="4"/>
  <c r="AT70" i="4"/>
  <c r="AS69" i="4"/>
  <c r="AR69" i="4"/>
  <c r="AT69" i="4"/>
  <c r="AS68" i="4"/>
  <c r="AR68" i="4"/>
  <c r="AT68" i="4"/>
  <c r="AS67" i="4"/>
  <c r="AR67" i="4"/>
  <c r="AT67" i="4"/>
  <c r="AS66" i="4"/>
  <c r="AR66" i="4"/>
  <c r="AT66" i="4"/>
  <c r="AS65" i="4"/>
  <c r="AR65" i="4"/>
  <c r="AT65" i="4"/>
  <c r="AS64" i="4"/>
  <c r="AR64" i="4"/>
  <c r="AT64" i="4"/>
  <c r="AP74" i="4"/>
  <c r="AP73" i="4"/>
  <c r="AO73" i="4"/>
  <c r="AQ73" i="4"/>
  <c r="AO72" i="4"/>
  <c r="AQ72" i="4"/>
  <c r="AP72" i="4"/>
  <c r="AO71" i="4"/>
  <c r="AQ71" i="4"/>
  <c r="AP71" i="4"/>
  <c r="AP70" i="4"/>
  <c r="AO70" i="4"/>
  <c r="AQ70" i="4"/>
  <c r="AP69" i="4"/>
  <c r="AO69" i="4"/>
  <c r="AQ69" i="4"/>
  <c r="AP68" i="4"/>
  <c r="AO68" i="4"/>
  <c r="AQ68" i="4"/>
  <c r="AP67" i="4"/>
  <c r="AO67" i="4"/>
  <c r="AQ67" i="4"/>
  <c r="AP66" i="4"/>
  <c r="AO66" i="4"/>
  <c r="AQ66" i="4"/>
  <c r="AP65" i="4"/>
  <c r="AO65" i="4"/>
  <c r="AQ65" i="4"/>
  <c r="AP64" i="4"/>
  <c r="AO64" i="4"/>
  <c r="AQ64" i="4"/>
  <c r="AL74" i="4"/>
  <c r="AN74" i="4"/>
  <c r="AL73" i="4"/>
  <c r="AN73" i="4"/>
  <c r="AM73" i="4"/>
  <c r="AM72" i="4"/>
  <c r="AL72" i="4"/>
  <c r="AN72" i="4"/>
  <c r="AM71" i="4"/>
  <c r="AL71" i="4"/>
  <c r="AN71" i="4"/>
  <c r="AM70" i="4"/>
  <c r="AL70" i="4"/>
  <c r="AN70" i="4"/>
  <c r="AL69" i="4"/>
  <c r="AN69" i="4"/>
  <c r="AM69" i="4"/>
  <c r="AL68" i="4"/>
  <c r="AN68" i="4"/>
  <c r="AM68" i="4"/>
  <c r="AL67" i="4"/>
  <c r="AN67" i="4"/>
  <c r="AM67" i="4"/>
  <c r="AL66" i="4"/>
  <c r="AN66" i="4"/>
  <c r="AM66" i="4"/>
  <c r="AL65" i="4"/>
  <c r="AN65" i="4"/>
  <c r="AM65" i="4"/>
  <c r="AL64" i="4"/>
  <c r="AN64" i="4"/>
  <c r="AM64" i="4"/>
  <c r="AI73" i="4"/>
  <c r="AK73" i="4"/>
  <c r="AJ73" i="4"/>
  <c r="AI72" i="4"/>
  <c r="AJ72" i="4"/>
  <c r="AI71" i="4"/>
  <c r="AK72" i="4"/>
  <c r="AK71" i="4"/>
  <c r="AJ71" i="4"/>
  <c r="AI70" i="4"/>
  <c r="AK70" i="4"/>
  <c r="AJ70" i="4"/>
  <c r="AI69" i="4"/>
  <c r="AK69" i="4"/>
  <c r="AJ69" i="4"/>
  <c r="AI68" i="4"/>
  <c r="AK68" i="4"/>
  <c r="AJ68" i="4"/>
  <c r="AI67" i="4"/>
  <c r="AK67" i="4"/>
  <c r="AJ67" i="4"/>
  <c r="AI66" i="4"/>
  <c r="AK66" i="4"/>
  <c r="AJ66" i="4"/>
  <c r="AI65" i="4"/>
  <c r="AK65" i="4"/>
  <c r="AJ65" i="4"/>
  <c r="AI64" i="4"/>
  <c r="AK64" i="4"/>
  <c r="AJ64" i="4"/>
  <c r="AS60" i="4"/>
  <c r="AR61" i="4"/>
  <c r="AT61" i="4"/>
  <c r="AS59" i="4"/>
  <c r="AR60" i="4"/>
  <c r="AT60" i="4"/>
  <c r="AS58" i="4"/>
  <c r="AR59" i="4"/>
  <c r="AT59" i="4"/>
  <c r="AS57" i="4"/>
  <c r="AR58" i="4"/>
  <c r="AT58" i="4"/>
  <c r="AS56" i="4"/>
  <c r="AR57" i="4"/>
  <c r="AT57" i="4"/>
  <c r="AS55" i="4"/>
  <c r="AR56" i="4"/>
  <c r="AT56" i="4"/>
  <c r="AS54" i="4"/>
  <c r="AR55" i="4"/>
  <c r="AT55" i="4"/>
  <c r="AR54" i="4"/>
  <c r="AT54" i="4"/>
  <c r="AS53" i="4"/>
  <c r="AR53" i="4"/>
  <c r="AT53" i="4"/>
  <c r="AS52" i="4"/>
  <c r="AR52" i="4"/>
  <c r="AT52" i="4"/>
  <c r="AP60" i="4"/>
  <c r="AO60" i="4"/>
  <c r="AQ60" i="4"/>
  <c r="AP59" i="4"/>
  <c r="AO59" i="4"/>
  <c r="AQ59" i="4"/>
  <c r="AP58" i="4"/>
  <c r="AO58" i="4"/>
  <c r="AQ58" i="4"/>
  <c r="AP57" i="4"/>
  <c r="AO57" i="4"/>
  <c r="AQ57" i="4"/>
  <c r="AP56" i="4"/>
  <c r="AO56" i="4"/>
  <c r="AQ56" i="4"/>
  <c r="AP55" i="4"/>
  <c r="AO55" i="4"/>
  <c r="AQ55" i="4"/>
  <c r="AP54" i="4"/>
  <c r="AO54" i="4"/>
  <c r="AQ54" i="4"/>
  <c r="AP53" i="4"/>
  <c r="AO53" i="4"/>
  <c r="AQ53" i="4"/>
  <c r="AP52" i="4"/>
  <c r="AO52" i="4"/>
  <c r="AQ52" i="4"/>
  <c r="AL60" i="4"/>
  <c r="AN61" i="4"/>
  <c r="AM60" i="4"/>
  <c r="AL59" i="4"/>
  <c r="AN60" i="4"/>
  <c r="AM59" i="4"/>
  <c r="AL58" i="4"/>
  <c r="AN59" i="4"/>
  <c r="AM58" i="4"/>
  <c r="AL57" i="4"/>
  <c r="AN58" i="4"/>
  <c r="AM57" i="4"/>
  <c r="AL56" i="4"/>
  <c r="AN57" i="4"/>
  <c r="AM56" i="4"/>
  <c r="AL55" i="4"/>
  <c r="AN56" i="4"/>
  <c r="AN55" i="4"/>
  <c r="AM55" i="4"/>
  <c r="AL54" i="4"/>
  <c r="AN54" i="4"/>
  <c r="AM54" i="4"/>
  <c r="AL53" i="4"/>
  <c r="AN53" i="4"/>
  <c r="AM53" i="4"/>
  <c r="AL52" i="4"/>
  <c r="AN52" i="4"/>
  <c r="AM52" i="4"/>
  <c r="AI60" i="4"/>
  <c r="AK60" i="4"/>
  <c r="AJ60" i="4"/>
  <c r="AI59" i="4"/>
  <c r="AK59" i="4"/>
  <c r="AJ59" i="4"/>
  <c r="AI58" i="4"/>
  <c r="AK58" i="4"/>
  <c r="AJ58" i="4"/>
  <c r="AI57" i="4"/>
  <c r="AK57" i="4"/>
  <c r="AJ57" i="4"/>
  <c r="AI56" i="4"/>
  <c r="AK56" i="4"/>
  <c r="AJ56" i="4"/>
  <c r="AI55" i="4"/>
  <c r="AK55" i="4"/>
  <c r="AJ55" i="4"/>
  <c r="AI54" i="4"/>
  <c r="AK54" i="4"/>
  <c r="AJ54" i="4"/>
  <c r="AI53" i="4"/>
  <c r="AK53" i="4"/>
  <c r="AJ53" i="4"/>
  <c r="AI52" i="4"/>
  <c r="AK52" i="4"/>
  <c r="AJ52" i="4"/>
  <c r="AS49" i="4"/>
  <c r="AS48" i="4"/>
  <c r="AR49" i="4"/>
  <c r="AT48" i="4"/>
  <c r="AS47" i="4"/>
  <c r="AR48" i="4"/>
  <c r="AT47" i="4"/>
  <c r="AS46" i="4"/>
  <c r="AR47" i="4"/>
  <c r="AR46" i="4"/>
  <c r="AT46" i="4"/>
  <c r="AS45" i="4"/>
  <c r="AR45" i="4"/>
  <c r="AT45" i="4"/>
  <c r="AS44" i="4"/>
  <c r="AT44" i="4"/>
  <c r="AS43" i="4"/>
  <c r="AR44" i="4"/>
  <c r="AT43" i="4"/>
  <c r="AS42" i="4"/>
  <c r="AR43" i="4"/>
  <c r="AT42" i="4"/>
  <c r="AS41" i="4"/>
  <c r="AR42" i="4"/>
  <c r="AR41" i="4"/>
  <c r="AT41" i="4"/>
  <c r="AS40" i="4"/>
  <c r="AR40" i="4"/>
  <c r="AT40" i="4"/>
  <c r="AP50" i="4"/>
  <c r="AO49" i="4"/>
  <c r="AQ49" i="4"/>
  <c r="AP49" i="4"/>
  <c r="AO48" i="4"/>
  <c r="AQ48" i="4"/>
  <c r="AP48" i="4"/>
  <c r="AO47" i="4"/>
  <c r="AQ47" i="4"/>
  <c r="AP47" i="4"/>
  <c r="AO46" i="4"/>
  <c r="AQ46" i="4"/>
  <c r="AP46" i="4"/>
  <c r="AP45" i="4"/>
  <c r="AO45" i="4"/>
  <c r="AQ45" i="4"/>
  <c r="AP44" i="4"/>
  <c r="AO44" i="4"/>
  <c r="AQ44" i="4"/>
  <c r="AP43" i="4"/>
  <c r="AO43" i="4"/>
  <c r="AQ43" i="4"/>
  <c r="AP42" i="4"/>
  <c r="AO42" i="4"/>
  <c r="AQ42" i="4"/>
  <c r="AP41" i="4"/>
  <c r="AO41" i="4"/>
  <c r="AQ41" i="4"/>
  <c r="AP40" i="4"/>
  <c r="AO40" i="4"/>
  <c r="AQ40" i="4"/>
  <c r="AL49" i="4"/>
  <c r="AM48" i="4"/>
  <c r="AL48" i="4"/>
  <c r="AN48" i="4"/>
  <c r="AM47" i="4"/>
  <c r="AL47" i="4"/>
  <c r="AN47" i="4"/>
  <c r="AM46" i="4"/>
  <c r="AL46" i="4"/>
  <c r="AN46" i="4"/>
  <c r="AM45" i="4"/>
  <c r="AL45" i="4"/>
  <c r="AN45" i="4"/>
  <c r="AM44" i="4"/>
  <c r="AL44" i="4"/>
  <c r="AN44" i="4"/>
  <c r="AL43" i="4"/>
  <c r="AN43" i="4"/>
  <c r="AM43" i="4"/>
  <c r="AL42" i="4"/>
  <c r="AN42" i="4"/>
  <c r="AM42" i="4"/>
  <c r="AL41" i="4"/>
  <c r="AN41" i="4"/>
  <c r="AM41" i="4"/>
  <c r="AL40" i="4"/>
  <c r="AN40" i="4"/>
  <c r="AM40" i="4"/>
  <c r="AI49" i="4"/>
  <c r="AK48" i="4"/>
  <c r="AJ49" i="4"/>
  <c r="AI48" i="4"/>
  <c r="AK47" i="4"/>
  <c r="AJ48" i="4"/>
  <c r="AI47" i="4"/>
  <c r="AK46" i="4"/>
  <c r="AJ47" i="4"/>
  <c r="AI46" i="4"/>
  <c r="AJ46" i="4"/>
  <c r="AI45" i="4"/>
  <c r="AK45" i="4"/>
  <c r="AK44" i="4"/>
  <c r="AJ45" i="4"/>
  <c r="AI44" i="4"/>
  <c r="AK43" i="4"/>
  <c r="AJ44" i="4"/>
  <c r="AI43" i="4"/>
  <c r="AK42" i="4"/>
  <c r="AJ43" i="4"/>
  <c r="AI42" i="4"/>
  <c r="AK41" i="4"/>
  <c r="AJ42" i="4"/>
  <c r="AI41" i="4"/>
  <c r="AJ41" i="4"/>
  <c r="AI40" i="4"/>
  <c r="AK40" i="4"/>
  <c r="AJ40" i="4"/>
  <c r="AS37" i="4"/>
  <c r="AR36" i="4"/>
  <c r="AT36" i="4"/>
  <c r="AS36" i="4"/>
  <c r="AR35" i="4"/>
  <c r="AT35" i="4"/>
  <c r="AS35" i="4"/>
  <c r="AT34" i="4"/>
  <c r="AR34" i="4"/>
  <c r="AS34" i="4"/>
  <c r="AR33" i="4"/>
  <c r="AT33" i="4"/>
  <c r="AS33" i="4"/>
  <c r="AR32" i="4"/>
  <c r="AS32" i="4"/>
  <c r="AT32" i="4"/>
  <c r="AR31" i="4"/>
  <c r="AT31" i="4"/>
  <c r="AS31" i="4"/>
  <c r="AR30" i="4"/>
  <c r="AS30" i="4"/>
  <c r="AR29" i="4"/>
  <c r="AT30" i="4"/>
  <c r="AS29" i="4"/>
  <c r="AR28" i="4"/>
  <c r="AT29" i="4"/>
  <c r="AT28" i="4"/>
  <c r="AS28" i="4"/>
  <c r="AR27" i="4"/>
  <c r="AS27" i="4"/>
  <c r="AT27" i="4"/>
  <c r="AP37" i="4"/>
  <c r="AO37" i="4"/>
  <c r="AQ36" i="4"/>
  <c r="AP36" i="4"/>
  <c r="AO36" i="4"/>
  <c r="AQ35" i="4"/>
  <c r="AP35" i="4"/>
  <c r="AO35" i="4"/>
  <c r="AQ34" i="4"/>
  <c r="AP34" i="4"/>
  <c r="AO34" i="4"/>
  <c r="AQ33" i="4"/>
  <c r="AP33" i="4"/>
  <c r="AO33" i="4"/>
  <c r="AQ32" i="4"/>
  <c r="AP32" i="4"/>
  <c r="AO32" i="4"/>
  <c r="AQ31" i="4"/>
  <c r="AP31" i="4"/>
  <c r="AO31" i="4"/>
  <c r="AQ30" i="4"/>
  <c r="AP30" i="4"/>
  <c r="AO30" i="4"/>
  <c r="AQ29" i="4"/>
  <c r="AP29" i="4"/>
  <c r="AO29" i="4"/>
  <c r="AQ28" i="4"/>
  <c r="AP28" i="4"/>
  <c r="AO28" i="4"/>
  <c r="AQ27" i="4"/>
  <c r="AP27" i="4"/>
  <c r="AO27" i="4"/>
  <c r="AL37" i="4"/>
  <c r="AN36" i="4"/>
  <c r="AL36" i="4"/>
  <c r="AN35" i="4"/>
  <c r="AM36" i="4"/>
  <c r="AL35" i="4"/>
  <c r="AN34" i="4"/>
  <c r="AM35" i="4"/>
  <c r="AL34" i="4"/>
  <c r="AN33" i="4"/>
  <c r="AM34" i="4"/>
  <c r="AL33" i="4"/>
  <c r="AN32" i="4"/>
  <c r="AM33" i="4"/>
  <c r="AL32" i="4"/>
  <c r="AM32" i="4"/>
  <c r="AN31" i="4"/>
  <c r="AL31" i="4"/>
  <c r="AN30" i="4"/>
  <c r="AM31" i="4"/>
  <c r="AL30" i="4"/>
  <c r="AN29" i="4"/>
  <c r="AM30" i="4"/>
  <c r="AL29" i="4"/>
  <c r="AN28" i="4"/>
  <c r="AM29" i="4"/>
  <c r="AL28" i="4"/>
  <c r="AN27" i="4"/>
  <c r="AM28" i="4"/>
  <c r="AL27" i="4"/>
  <c r="AM27" i="4"/>
  <c r="AK36" i="4"/>
  <c r="AI36" i="4"/>
  <c r="AJ35" i="4"/>
  <c r="AK35" i="4"/>
  <c r="AI35" i="4"/>
  <c r="AJ34" i="4"/>
  <c r="AK34" i="4"/>
  <c r="AI34" i="4"/>
  <c r="AK33" i="4"/>
  <c r="AJ33" i="4"/>
  <c r="AI33" i="4"/>
  <c r="AJ32" i="4"/>
  <c r="AK32" i="4"/>
  <c r="AI32" i="4"/>
  <c r="AJ31" i="4"/>
  <c r="AK31" i="4"/>
  <c r="AI31" i="4"/>
  <c r="AJ30" i="4"/>
  <c r="AK30" i="4"/>
  <c r="AI30" i="4"/>
  <c r="AK29" i="4"/>
  <c r="AI29" i="4"/>
  <c r="AJ29" i="4"/>
  <c r="AK28" i="4"/>
  <c r="AI28" i="4"/>
  <c r="AJ28" i="4"/>
  <c r="AK27" i="4"/>
  <c r="AI27" i="4"/>
  <c r="AJ27" i="4"/>
  <c r="AS24" i="4"/>
  <c r="AR24" i="4"/>
  <c r="AS23" i="4"/>
  <c r="AT23" i="4"/>
  <c r="AR23" i="4"/>
  <c r="AS22" i="4"/>
  <c r="AT22" i="4"/>
  <c r="AR22" i="4"/>
  <c r="AS21" i="4"/>
  <c r="AT21" i="4"/>
  <c r="AR21" i="4"/>
  <c r="AS20" i="4"/>
  <c r="AT20" i="4"/>
  <c r="AR20" i="4"/>
  <c r="AS19" i="4"/>
  <c r="AT19" i="4"/>
  <c r="AR19" i="4"/>
  <c r="AS18" i="4"/>
  <c r="AT18" i="4"/>
  <c r="AR18" i="4"/>
  <c r="AS17" i="4"/>
  <c r="AT17" i="4"/>
  <c r="AR17" i="4"/>
  <c r="AS16" i="4"/>
  <c r="AT16" i="4"/>
  <c r="AR16" i="4"/>
  <c r="AS15" i="4"/>
  <c r="AT15" i="4"/>
  <c r="AR15" i="4"/>
  <c r="AS14" i="4"/>
  <c r="AR14" i="4"/>
  <c r="AT14" i="4"/>
  <c r="AO24" i="4"/>
  <c r="AQ23" i="4"/>
  <c r="AP23" i="4"/>
  <c r="AO23" i="4"/>
  <c r="AQ22" i="4"/>
  <c r="AP22" i="4"/>
  <c r="AO22" i="4"/>
  <c r="AQ21" i="4"/>
  <c r="AP21" i="4"/>
  <c r="AO21" i="4"/>
  <c r="AQ20" i="4"/>
  <c r="AP20" i="4"/>
  <c r="AO20" i="4"/>
  <c r="AQ19" i="4"/>
  <c r="AP19" i="4"/>
  <c r="AO19" i="4"/>
  <c r="AQ18" i="4"/>
  <c r="AP18" i="4"/>
  <c r="AO18" i="4"/>
  <c r="AQ17" i="4"/>
  <c r="AP17" i="4"/>
  <c r="AO17" i="4"/>
  <c r="AQ16" i="4"/>
  <c r="AP16" i="4"/>
  <c r="AO16" i="4"/>
  <c r="AQ15" i="4"/>
  <c r="AP15" i="4"/>
  <c r="AO15" i="4"/>
  <c r="AQ14" i="4"/>
  <c r="AP14" i="4"/>
  <c r="AO14" i="4"/>
  <c r="AL23" i="4"/>
  <c r="AM23" i="4"/>
  <c r="AN22" i="4"/>
  <c r="AL22" i="4"/>
  <c r="AM22" i="4"/>
  <c r="AN21" i="4"/>
  <c r="AL21" i="4"/>
  <c r="AM21" i="4"/>
  <c r="AN20" i="4"/>
  <c r="AL20" i="4"/>
  <c r="AM20" i="4"/>
  <c r="AN19" i="4"/>
  <c r="AL19" i="4"/>
  <c r="AM19" i="4"/>
  <c r="AN18" i="4"/>
  <c r="AL18" i="4"/>
  <c r="AM18" i="4"/>
  <c r="AN17" i="4"/>
  <c r="AL17" i="4"/>
  <c r="AM17" i="4"/>
  <c r="AN16" i="4"/>
  <c r="AL16" i="4"/>
  <c r="AM16" i="4"/>
  <c r="AN15" i="4"/>
  <c r="AL15" i="4"/>
  <c r="AM15" i="4"/>
  <c r="AN14" i="4"/>
  <c r="AL14" i="4"/>
  <c r="AM14" i="4"/>
  <c r="AK24" i="4"/>
  <c r="AI24" i="4"/>
  <c r="AK23" i="4"/>
  <c r="AI23" i="4"/>
  <c r="AJ23" i="4"/>
  <c r="AK22" i="4"/>
  <c r="AI22" i="4"/>
  <c r="AJ22" i="4"/>
  <c r="AK21" i="4"/>
  <c r="AI21" i="4"/>
  <c r="AJ21" i="4"/>
  <c r="AK20" i="4"/>
  <c r="AI20" i="4"/>
  <c r="AJ20" i="4"/>
  <c r="AK19" i="4"/>
  <c r="AI19" i="4"/>
  <c r="AJ19" i="4"/>
  <c r="AK18" i="4"/>
  <c r="AI18" i="4"/>
  <c r="AJ18" i="4"/>
  <c r="AK17" i="4"/>
  <c r="AI17" i="4"/>
  <c r="AJ17" i="4"/>
  <c r="AK16" i="4"/>
  <c r="AI16" i="4"/>
  <c r="AJ16" i="4"/>
  <c r="AK15" i="4"/>
  <c r="AI15" i="4"/>
  <c r="AJ15" i="4"/>
  <c r="AK14" i="4"/>
  <c r="AI14" i="4"/>
  <c r="AJ14" i="4"/>
  <c r="AR12" i="4"/>
  <c r="AT11" i="4"/>
  <c r="AS11" i="4"/>
  <c r="AR11" i="4"/>
  <c r="AT10" i="4"/>
  <c r="AS10" i="4"/>
  <c r="AR10" i="4"/>
  <c r="AT9" i="4"/>
  <c r="AS9" i="4"/>
  <c r="AR9" i="4"/>
  <c r="AT8" i="4"/>
  <c r="AS8" i="4"/>
  <c r="AR8" i="4"/>
  <c r="AT7" i="4"/>
  <c r="AS7" i="4"/>
  <c r="AR7" i="4"/>
  <c r="AT6" i="4"/>
  <c r="AS6" i="4"/>
  <c r="AR6" i="4"/>
  <c r="AT5" i="4"/>
  <c r="AS5" i="4"/>
  <c r="AR5" i="4"/>
  <c r="AT4" i="4"/>
  <c r="AS4" i="4"/>
  <c r="AR4" i="4"/>
  <c r="AT3" i="4"/>
  <c r="AS3" i="4"/>
  <c r="AR3" i="4"/>
  <c r="AT2" i="4"/>
  <c r="AS2" i="4"/>
  <c r="AR2" i="4"/>
  <c r="AQ10" i="4"/>
  <c r="AP11" i="4"/>
  <c r="AO10" i="4"/>
  <c r="AQ9" i="4"/>
  <c r="AP10" i="4"/>
  <c r="AO9" i="4"/>
  <c r="AQ8" i="4"/>
  <c r="AP9" i="4"/>
  <c r="AO8" i="4"/>
  <c r="AQ7" i="4"/>
  <c r="AP8" i="4"/>
  <c r="AO7" i="4"/>
  <c r="AP7" i="4"/>
  <c r="AQ6" i="4"/>
  <c r="AO6" i="4"/>
  <c r="AP6" i="4"/>
  <c r="AQ5" i="4"/>
  <c r="AO5" i="4"/>
  <c r="AP5" i="4"/>
  <c r="AQ4" i="4"/>
  <c r="AO4" i="4"/>
  <c r="AP4" i="4"/>
  <c r="AQ3" i="4"/>
  <c r="AO3" i="4"/>
  <c r="AP3" i="4"/>
  <c r="AQ2" i="4"/>
  <c r="AO2" i="4"/>
  <c r="AP2" i="4"/>
  <c r="AN11" i="4"/>
  <c r="AL11" i="4"/>
  <c r="AM10" i="4"/>
  <c r="AN10" i="4"/>
  <c r="AL10" i="4"/>
  <c r="AM9" i="4"/>
  <c r="AN9" i="4"/>
  <c r="AL9" i="4"/>
  <c r="AM8" i="4"/>
  <c r="AN8" i="4"/>
  <c r="AL8" i="4"/>
  <c r="AM7" i="4"/>
  <c r="AN7" i="4"/>
  <c r="AL7" i="4"/>
  <c r="AN6" i="4"/>
  <c r="AM6" i="4"/>
  <c r="AL6" i="4"/>
  <c r="AN5" i="4"/>
  <c r="AM5" i="4"/>
  <c r="AL5" i="4"/>
  <c r="AN4" i="4"/>
  <c r="AM4" i="4"/>
  <c r="AL4" i="4"/>
  <c r="AN3" i="4"/>
  <c r="AM3" i="4"/>
  <c r="AL3" i="4"/>
  <c r="AN2" i="4"/>
  <c r="AM2" i="4"/>
  <c r="AL2" i="4"/>
  <c r="AK10" i="4"/>
  <c r="AJ11" i="4"/>
  <c r="AI11" i="4"/>
  <c r="AK9" i="4"/>
  <c r="AJ10" i="4"/>
  <c r="AI10" i="4"/>
  <c r="AJ9" i="4"/>
  <c r="AI9" i="4"/>
  <c r="AK8" i="4"/>
  <c r="AK7" i="4"/>
  <c r="AJ8" i="4"/>
  <c r="AI8" i="4"/>
  <c r="AJ7" i="4"/>
  <c r="AI7" i="4"/>
  <c r="AK6" i="4"/>
  <c r="AJ6" i="4"/>
  <c r="AI6" i="4"/>
  <c r="AK5" i="4"/>
  <c r="AJ5" i="4"/>
  <c r="AI5" i="4"/>
  <c r="AK4" i="4"/>
  <c r="AJ4" i="4"/>
  <c r="AI4" i="4"/>
  <c r="AK3" i="4"/>
  <c r="AJ3" i="4"/>
  <c r="AI3" i="4"/>
  <c r="AK2" i="4"/>
  <c r="AJ2" i="4"/>
  <c r="AI2" i="4"/>
  <c r="CT71" i="3"/>
  <c r="CT67" i="3"/>
  <c r="CT66" i="3"/>
  <c r="CT53" i="3"/>
  <c r="CT35" i="3"/>
  <c r="CT34" i="3"/>
  <c r="CT31" i="3"/>
  <c r="CT27" i="3"/>
  <c r="CT20" i="3"/>
  <c r="CT10" i="3"/>
  <c r="CT2" i="3"/>
  <c r="CS70" i="3"/>
  <c r="CS69" i="3"/>
  <c r="CS66" i="3"/>
  <c r="CS59" i="3"/>
  <c r="CS58" i="3"/>
  <c r="CS56" i="3"/>
  <c r="CS55" i="3"/>
  <c r="CS49" i="3"/>
  <c r="CS48" i="3"/>
  <c r="CS46" i="3"/>
  <c r="CS45" i="3"/>
  <c r="CS41" i="3"/>
  <c r="CS40" i="3"/>
  <c r="CS34" i="3"/>
  <c r="CS30" i="3"/>
  <c r="CS29" i="3"/>
  <c r="CR73" i="3"/>
  <c r="CR72" i="3"/>
  <c r="CR69" i="3"/>
  <c r="CR65" i="3"/>
  <c r="CR64" i="3"/>
  <c r="CR58" i="3"/>
  <c r="CR48" i="3"/>
  <c r="CR40" i="3"/>
  <c r="CR33" i="3"/>
  <c r="CR30" i="3"/>
  <c r="CR23" i="3"/>
  <c r="CR22" i="3"/>
  <c r="CR19" i="3"/>
  <c r="CR15" i="3"/>
  <c r="CR14" i="3"/>
  <c r="CR9" i="3"/>
  <c r="CR5" i="3"/>
  <c r="CR4" i="3"/>
  <c r="CQ73" i="3"/>
  <c r="CQ68" i="3"/>
  <c r="CQ65" i="3"/>
  <c r="CQ33" i="3"/>
  <c r="CQ23" i="3"/>
  <c r="CQ19" i="3"/>
  <c r="CQ18" i="3"/>
  <c r="CQ15" i="3"/>
  <c r="CQ9" i="3"/>
  <c r="CQ8" i="3"/>
  <c r="CQ5" i="3"/>
  <c r="W2" i="4"/>
  <c r="U2" i="4"/>
  <c r="S10" i="4"/>
  <c r="S8" i="4"/>
  <c r="S6" i="4"/>
  <c r="S4" i="4"/>
  <c r="X4" i="4"/>
  <c r="X8" i="4"/>
  <c r="X2" i="4" s="1"/>
  <c r="X6" i="4"/>
  <c r="AY4" i="4"/>
  <c r="BA2" i="4" s="1"/>
  <c r="AX7" i="4"/>
  <c r="AX6" i="4"/>
  <c r="AX5" i="4"/>
  <c r="AY2" i="4" s="1"/>
  <c r="AX4" i="4"/>
  <c r="AX3" i="4"/>
  <c r="AX2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AW211" i="4"/>
  <c r="AW210" i="4"/>
  <c r="AW209" i="4"/>
  <c r="AW208" i="4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W191" i="4"/>
  <c r="AW190" i="4"/>
  <c r="AW189" i="4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Z3" i="4" s="1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AA3" i="4"/>
  <c r="Z7" i="4"/>
  <c r="AA4" i="4" s="1"/>
  <c r="Z6" i="4"/>
  <c r="AA6" i="4" s="1"/>
  <c r="Z5" i="4"/>
  <c r="AA5" i="4" s="1"/>
  <c r="Z4" i="4"/>
  <c r="Z3" i="4"/>
  <c r="Z2" i="4"/>
  <c r="AA2" i="4" s="1"/>
  <c r="CP73" i="3"/>
  <c r="CO73" i="3"/>
  <c r="CN73" i="3"/>
  <c r="CP72" i="3"/>
  <c r="CO72" i="3"/>
  <c r="CN72" i="3"/>
  <c r="CP71" i="3"/>
  <c r="CO71" i="3"/>
  <c r="CN71" i="3"/>
  <c r="CP70" i="3"/>
  <c r="CO70" i="3"/>
  <c r="CN70" i="3"/>
  <c r="CP69" i="3"/>
  <c r="CO69" i="3"/>
  <c r="CN69" i="3"/>
  <c r="CP68" i="3"/>
  <c r="CO68" i="3"/>
  <c r="CN68" i="3"/>
  <c r="CP67" i="3"/>
  <c r="CO67" i="3"/>
  <c r="CN67" i="3"/>
  <c r="CP66" i="3"/>
  <c r="CO66" i="3"/>
  <c r="CN66" i="3"/>
  <c r="CP65" i="3"/>
  <c r="CO65" i="3"/>
  <c r="CN65" i="3"/>
  <c r="CP64" i="3"/>
  <c r="CO64" i="3"/>
  <c r="CN64" i="3"/>
  <c r="CP61" i="3"/>
  <c r="CO61" i="3"/>
  <c r="CN61" i="3"/>
  <c r="CP60" i="3"/>
  <c r="CO60" i="3"/>
  <c r="CN60" i="3"/>
  <c r="CP59" i="3"/>
  <c r="CO59" i="3"/>
  <c r="CN59" i="3"/>
  <c r="CP58" i="3"/>
  <c r="CO58" i="3"/>
  <c r="CN58" i="3"/>
  <c r="CP57" i="3"/>
  <c r="CO57" i="3"/>
  <c r="CN57" i="3"/>
  <c r="CP56" i="3"/>
  <c r="CO56" i="3"/>
  <c r="CN56" i="3"/>
  <c r="CP55" i="3"/>
  <c r="CO55" i="3"/>
  <c r="CN55" i="3"/>
  <c r="CP54" i="3"/>
  <c r="CO54" i="3"/>
  <c r="CN54" i="3"/>
  <c r="CP53" i="3"/>
  <c r="CO53" i="3"/>
  <c r="CN53" i="3"/>
  <c r="CP52" i="3"/>
  <c r="CO52" i="3"/>
  <c r="CN52" i="3"/>
  <c r="CP48" i="3"/>
  <c r="CO48" i="3"/>
  <c r="CN48" i="3"/>
  <c r="CP47" i="3"/>
  <c r="CO47" i="3"/>
  <c r="CN47" i="3"/>
  <c r="CP46" i="3"/>
  <c r="CO46" i="3"/>
  <c r="CN46" i="3"/>
  <c r="CP45" i="3"/>
  <c r="CO45" i="3"/>
  <c r="CN45" i="3"/>
  <c r="CP44" i="3"/>
  <c r="CO44" i="3"/>
  <c r="CN44" i="3"/>
  <c r="CP43" i="3"/>
  <c r="CO43" i="3"/>
  <c r="CN43" i="3"/>
  <c r="CP42" i="3"/>
  <c r="CO42" i="3"/>
  <c r="CN42" i="3"/>
  <c r="CP41" i="3"/>
  <c r="CO41" i="3"/>
  <c r="CN41" i="3"/>
  <c r="CP40" i="3"/>
  <c r="CO40" i="3"/>
  <c r="CN40" i="3"/>
  <c r="CP37" i="3"/>
  <c r="CO37" i="3"/>
  <c r="CN37" i="3"/>
  <c r="CP36" i="3"/>
  <c r="CO36" i="3"/>
  <c r="CN36" i="3"/>
  <c r="CP35" i="3"/>
  <c r="CO35" i="3"/>
  <c r="CN35" i="3"/>
  <c r="CP34" i="3"/>
  <c r="CO34" i="3"/>
  <c r="CN34" i="3"/>
  <c r="CP33" i="3"/>
  <c r="CO33" i="3"/>
  <c r="CN33" i="3"/>
  <c r="CP32" i="3"/>
  <c r="CO32" i="3"/>
  <c r="CN32" i="3"/>
  <c r="CP31" i="3"/>
  <c r="CO31" i="3"/>
  <c r="CN31" i="3"/>
  <c r="CP30" i="3"/>
  <c r="CO30" i="3"/>
  <c r="CN30" i="3"/>
  <c r="CP29" i="3"/>
  <c r="CO29" i="3"/>
  <c r="CN29" i="3"/>
  <c r="CP28" i="3"/>
  <c r="CO28" i="3"/>
  <c r="CN28" i="3"/>
  <c r="CP27" i="3"/>
  <c r="CO27" i="3"/>
  <c r="CN27" i="3"/>
  <c r="CP24" i="3"/>
  <c r="CO24" i="3"/>
  <c r="CN24" i="3"/>
  <c r="CP23" i="3"/>
  <c r="CO23" i="3"/>
  <c r="CN23" i="3"/>
  <c r="CP22" i="3"/>
  <c r="CO22" i="3"/>
  <c r="CN22" i="3"/>
  <c r="CP21" i="3"/>
  <c r="CO21" i="3"/>
  <c r="CN21" i="3"/>
  <c r="CP20" i="3"/>
  <c r="CO20" i="3"/>
  <c r="CN20" i="3"/>
  <c r="CP19" i="3"/>
  <c r="CO19" i="3"/>
  <c r="CN19" i="3"/>
  <c r="CP18" i="3"/>
  <c r="CO18" i="3"/>
  <c r="CN18" i="3"/>
  <c r="CP17" i="3"/>
  <c r="CO17" i="3"/>
  <c r="CN17" i="3"/>
  <c r="CP16" i="3"/>
  <c r="CO16" i="3"/>
  <c r="CN16" i="3"/>
  <c r="CP15" i="3"/>
  <c r="CO15" i="3"/>
  <c r="CN15" i="3"/>
  <c r="CP14" i="3"/>
  <c r="CO14" i="3"/>
  <c r="CN14" i="3"/>
  <c r="CP11" i="3"/>
  <c r="CO11" i="3"/>
  <c r="CN11" i="3"/>
  <c r="CP10" i="3"/>
  <c r="CO10" i="3"/>
  <c r="CN10" i="3"/>
  <c r="CP9" i="3"/>
  <c r="CO9" i="3"/>
  <c r="CN9" i="3"/>
  <c r="CP8" i="3"/>
  <c r="CO8" i="3"/>
  <c r="CN8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73" i="3"/>
  <c r="CL73" i="3"/>
  <c r="CK73" i="3"/>
  <c r="CM72" i="3"/>
  <c r="CL72" i="3"/>
  <c r="CK72" i="3"/>
  <c r="CM71" i="3"/>
  <c r="CL71" i="3"/>
  <c r="CK71" i="3"/>
  <c r="CM70" i="3"/>
  <c r="CL70" i="3"/>
  <c r="CK70" i="3"/>
  <c r="CM69" i="3"/>
  <c r="CL69" i="3"/>
  <c r="CK69" i="3"/>
  <c r="CM68" i="3"/>
  <c r="CL68" i="3"/>
  <c r="CK68" i="3"/>
  <c r="CM67" i="3"/>
  <c r="CL67" i="3"/>
  <c r="CK67" i="3"/>
  <c r="CM66" i="3"/>
  <c r="CL66" i="3"/>
  <c r="CK66" i="3"/>
  <c r="CM65" i="3"/>
  <c r="CL65" i="3"/>
  <c r="CK65" i="3"/>
  <c r="CM64" i="3"/>
  <c r="CL64" i="3"/>
  <c r="CK64" i="3"/>
  <c r="CM61" i="3"/>
  <c r="CL61" i="3"/>
  <c r="CK61" i="3"/>
  <c r="CM60" i="3"/>
  <c r="CL60" i="3"/>
  <c r="CK60" i="3"/>
  <c r="CM59" i="3"/>
  <c r="CL59" i="3"/>
  <c r="CK59" i="3"/>
  <c r="CM58" i="3"/>
  <c r="CL58" i="3"/>
  <c r="CK58" i="3"/>
  <c r="CM57" i="3"/>
  <c r="CL57" i="3"/>
  <c r="CK57" i="3"/>
  <c r="CM56" i="3"/>
  <c r="CL56" i="3"/>
  <c r="CK56" i="3"/>
  <c r="CM55" i="3"/>
  <c r="CL55" i="3"/>
  <c r="CK55" i="3"/>
  <c r="CM54" i="3"/>
  <c r="CL54" i="3"/>
  <c r="CK54" i="3"/>
  <c r="CM53" i="3"/>
  <c r="CL53" i="3"/>
  <c r="CK53" i="3"/>
  <c r="CM52" i="3"/>
  <c r="CL52" i="3"/>
  <c r="CK52" i="3"/>
  <c r="CM49" i="3"/>
  <c r="CL49" i="3"/>
  <c r="CK49" i="3"/>
  <c r="CM48" i="3"/>
  <c r="CL48" i="3"/>
  <c r="CK48" i="3"/>
  <c r="CM47" i="3"/>
  <c r="CL47" i="3"/>
  <c r="CK47" i="3"/>
  <c r="CM46" i="3"/>
  <c r="CL46" i="3"/>
  <c r="CK46" i="3"/>
  <c r="CM45" i="3"/>
  <c r="CL45" i="3"/>
  <c r="CK45" i="3"/>
  <c r="CM44" i="3"/>
  <c r="CL44" i="3"/>
  <c r="CK44" i="3"/>
  <c r="CM43" i="3"/>
  <c r="CL43" i="3"/>
  <c r="CK43" i="3"/>
  <c r="CM42" i="3"/>
  <c r="CL42" i="3"/>
  <c r="CK42" i="3"/>
  <c r="CM41" i="3"/>
  <c r="CL41" i="3"/>
  <c r="CK41" i="3"/>
  <c r="CM40" i="3"/>
  <c r="CL40" i="3"/>
  <c r="CK40" i="3"/>
  <c r="CM36" i="3"/>
  <c r="CL36" i="3"/>
  <c r="CK36" i="3"/>
  <c r="CM35" i="3"/>
  <c r="CL35" i="3"/>
  <c r="CK35" i="3"/>
  <c r="CM34" i="3"/>
  <c r="CL34" i="3"/>
  <c r="CK34" i="3"/>
  <c r="CM33" i="3"/>
  <c r="CL33" i="3"/>
  <c r="CK33" i="3"/>
  <c r="CM32" i="3"/>
  <c r="CL32" i="3"/>
  <c r="CK32" i="3"/>
  <c r="CM31" i="3"/>
  <c r="CL31" i="3"/>
  <c r="CK31" i="3"/>
  <c r="CM30" i="3"/>
  <c r="CL30" i="3"/>
  <c r="CK30" i="3"/>
  <c r="CM29" i="3"/>
  <c r="CL29" i="3"/>
  <c r="CK29" i="3"/>
  <c r="CM28" i="3"/>
  <c r="CL28" i="3"/>
  <c r="CK28" i="3"/>
  <c r="CM27" i="3"/>
  <c r="CL27" i="3"/>
  <c r="CK27" i="3"/>
  <c r="CM23" i="3"/>
  <c r="CL23" i="3"/>
  <c r="CK23" i="3"/>
  <c r="CM22" i="3"/>
  <c r="CL22" i="3"/>
  <c r="CK22" i="3"/>
  <c r="CM21" i="3"/>
  <c r="CL21" i="3"/>
  <c r="CK21" i="3"/>
  <c r="CM20" i="3"/>
  <c r="CL20" i="3"/>
  <c r="CK20" i="3"/>
  <c r="CM19" i="3"/>
  <c r="CL19" i="3"/>
  <c r="CK19" i="3"/>
  <c r="CM18" i="3"/>
  <c r="CL18" i="3"/>
  <c r="CK18" i="3"/>
  <c r="CM17" i="3"/>
  <c r="CL17" i="3"/>
  <c r="CK17" i="3"/>
  <c r="CM16" i="3"/>
  <c r="CL16" i="3"/>
  <c r="CK16" i="3"/>
  <c r="CM15" i="3"/>
  <c r="CL15" i="3"/>
  <c r="CK15" i="3"/>
  <c r="CM14" i="3"/>
  <c r="CL14" i="3"/>
  <c r="CK14" i="3"/>
  <c r="CM11" i="3"/>
  <c r="CL11" i="3"/>
  <c r="CK11" i="3"/>
  <c r="CM10" i="3"/>
  <c r="CL10" i="3"/>
  <c r="CK10" i="3"/>
  <c r="CM9" i="3"/>
  <c r="CL9" i="3"/>
  <c r="CK9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74" i="3"/>
  <c r="CI74" i="3"/>
  <c r="CH74" i="3"/>
  <c r="CJ73" i="3"/>
  <c r="CI73" i="3"/>
  <c r="CH73" i="3"/>
  <c r="CJ72" i="3"/>
  <c r="CI72" i="3"/>
  <c r="CH72" i="3"/>
  <c r="CJ71" i="3"/>
  <c r="CI71" i="3"/>
  <c r="CH71" i="3"/>
  <c r="CJ70" i="3"/>
  <c r="CI70" i="3"/>
  <c r="CH70" i="3"/>
  <c r="CJ69" i="3"/>
  <c r="CI69" i="3"/>
  <c r="CH69" i="3"/>
  <c r="CJ68" i="3"/>
  <c r="CI68" i="3"/>
  <c r="CH68" i="3"/>
  <c r="CJ67" i="3"/>
  <c r="CI67" i="3"/>
  <c r="CH67" i="3"/>
  <c r="CJ66" i="3"/>
  <c r="CI66" i="3"/>
  <c r="CH66" i="3"/>
  <c r="CJ65" i="3"/>
  <c r="CI65" i="3"/>
  <c r="CH65" i="3"/>
  <c r="CJ64" i="3"/>
  <c r="CI64" i="3"/>
  <c r="CH64" i="3"/>
  <c r="CJ61" i="3"/>
  <c r="CI61" i="3"/>
  <c r="CH61" i="3"/>
  <c r="CJ60" i="3"/>
  <c r="CI60" i="3"/>
  <c r="CH60" i="3"/>
  <c r="CJ59" i="3"/>
  <c r="CI59" i="3"/>
  <c r="CH59" i="3"/>
  <c r="CJ58" i="3"/>
  <c r="CI58" i="3"/>
  <c r="CH58" i="3"/>
  <c r="CJ57" i="3"/>
  <c r="CI57" i="3"/>
  <c r="CH57" i="3"/>
  <c r="CJ56" i="3"/>
  <c r="CI56" i="3"/>
  <c r="CH56" i="3"/>
  <c r="CJ55" i="3"/>
  <c r="CI55" i="3"/>
  <c r="CH55" i="3"/>
  <c r="CJ54" i="3"/>
  <c r="CI54" i="3"/>
  <c r="CH54" i="3"/>
  <c r="CJ53" i="3"/>
  <c r="CI53" i="3"/>
  <c r="CH53" i="3"/>
  <c r="CJ52" i="3"/>
  <c r="CI52" i="3"/>
  <c r="CH52" i="3"/>
  <c r="CJ49" i="3"/>
  <c r="CI49" i="3"/>
  <c r="CH49" i="3"/>
  <c r="CJ48" i="3"/>
  <c r="CI48" i="3"/>
  <c r="CH48" i="3"/>
  <c r="CJ47" i="3"/>
  <c r="CI47" i="3"/>
  <c r="CH47" i="3"/>
  <c r="CJ46" i="3"/>
  <c r="CI46" i="3"/>
  <c r="CH46" i="3"/>
  <c r="CJ45" i="3"/>
  <c r="CI45" i="3"/>
  <c r="CH45" i="3"/>
  <c r="CJ44" i="3"/>
  <c r="CI44" i="3"/>
  <c r="CH44" i="3"/>
  <c r="CJ43" i="3"/>
  <c r="CI43" i="3"/>
  <c r="CH43" i="3"/>
  <c r="CJ42" i="3"/>
  <c r="CI42" i="3"/>
  <c r="CH42" i="3"/>
  <c r="CJ41" i="3"/>
  <c r="CI41" i="3"/>
  <c r="CH41" i="3"/>
  <c r="CJ40" i="3"/>
  <c r="CI40" i="3"/>
  <c r="CH40" i="3"/>
  <c r="CJ37" i="3"/>
  <c r="CI37" i="3"/>
  <c r="CH37" i="3"/>
  <c r="CJ36" i="3"/>
  <c r="CI36" i="3"/>
  <c r="CH36" i="3"/>
  <c r="CJ35" i="3"/>
  <c r="CI35" i="3"/>
  <c r="CH35" i="3"/>
  <c r="CJ34" i="3"/>
  <c r="CI34" i="3"/>
  <c r="CH34" i="3"/>
  <c r="CJ33" i="3"/>
  <c r="CI33" i="3"/>
  <c r="CH33" i="3"/>
  <c r="CJ32" i="3"/>
  <c r="CI32" i="3"/>
  <c r="CH32" i="3"/>
  <c r="CJ31" i="3"/>
  <c r="CI31" i="3"/>
  <c r="CH31" i="3"/>
  <c r="CJ30" i="3"/>
  <c r="CI30" i="3"/>
  <c r="CH30" i="3"/>
  <c r="CJ29" i="3"/>
  <c r="CI29" i="3"/>
  <c r="CH29" i="3"/>
  <c r="CJ28" i="3"/>
  <c r="CI28" i="3"/>
  <c r="CH28" i="3"/>
  <c r="CJ27" i="3"/>
  <c r="CI27" i="3"/>
  <c r="CH27" i="3"/>
  <c r="CJ24" i="3"/>
  <c r="CI24" i="3"/>
  <c r="CH24" i="3"/>
  <c r="CJ23" i="3"/>
  <c r="CI23" i="3"/>
  <c r="CH23" i="3"/>
  <c r="CJ22" i="3"/>
  <c r="CI22" i="3"/>
  <c r="CH22" i="3"/>
  <c r="CJ21" i="3"/>
  <c r="CI21" i="3"/>
  <c r="CH21" i="3"/>
  <c r="CJ20" i="3"/>
  <c r="CI20" i="3"/>
  <c r="CH20" i="3"/>
  <c r="CJ19" i="3"/>
  <c r="CI19" i="3"/>
  <c r="CH19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4" i="3"/>
  <c r="CI14" i="3"/>
  <c r="CH14" i="3"/>
  <c r="CJ11" i="3"/>
  <c r="CI11" i="3"/>
  <c r="CH11" i="3"/>
  <c r="CJ10" i="3"/>
  <c r="CI10" i="3"/>
  <c r="CH10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74" i="3"/>
  <c r="CF74" i="3"/>
  <c r="CE74" i="3"/>
  <c r="CG73" i="3"/>
  <c r="CF73" i="3"/>
  <c r="CE73" i="3"/>
  <c r="CG72" i="3"/>
  <c r="CF72" i="3"/>
  <c r="CE72" i="3"/>
  <c r="CG71" i="3"/>
  <c r="CF71" i="3"/>
  <c r="CE71" i="3"/>
  <c r="CG70" i="3"/>
  <c r="CF70" i="3"/>
  <c r="CE70" i="3"/>
  <c r="CG69" i="3"/>
  <c r="CF69" i="3"/>
  <c r="CE69" i="3"/>
  <c r="CG68" i="3"/>
  <c r="CF68" i="3"/>
  <c r="CE68" i="3"/>
  <c r="CG67" i="3"/>
  <c r="CF67" i="3"/>
  <c r="CE67" i="3"/>
  <c r="CG66" i="3"/>
  <c r="CF66" i="3"/>
  <c r="CE66" i="3"/>
  <c r="CG65" i="3"/>
  <c r="CF65" i="3"/>
  <c r="CE65" i="3"/>
  <c r="CG64" i="3"/>
  <c r="CF64" i="3"/>
  <c r="CE64" i="3"/>
  <c r="CG60" i="3"/>
  <c r="CF60" i="3"/>
  <c r="CE60" i="3"/>
  <c r="CG59" i="3"/>
  <c r="CF59" i="3"/>
  <c r="CE59" i="3"/>
  <c r="CG58" i="3"/>
  <c r="CF58" i="3"/>
  <c r="CE58" i="3"/>
  <c r="CG57" i="3"/>
  <c r="CF57" i="3"/>
  <c r="CE57" i="3"/>
  <c r="CG56" i="3"/>
  <c r="CF56" i="3"/>
  <c r="CE56" i="3"/>
  <c r="CG55" i="3"/>
  <c r="CF55" i="3"/>
  <c r="CE55" i="3"/>
  <c r="CG54" i="3"/>
  <c r="CF54" i="3"/>
  <c r="CE54" i="3"/>
  <c r="CG53" i="3"/>
  <c r="CF53" i="3"/>
  <c r="CE53" i="3"/>
  <c r="CG52" i="3"/>
  <c r="CF52" i="3"/>
  <c r="CE52" i="3"/>
  <c r="CG49" i="3"/>
  <c r="CF49" i="3"/>
  <c r="CE49" i="3"/>
  <c r="CG48" i="3"/>
  <c r="CF48" i="3"/>
  <c r="CE48" i="3"/>
  <c r="CG47" i="3"/>
  <c r="CF47" i="3"/>
  <c r="CE47" i="3"/>
  <c r="CG46" i="3"/>
  <c r="CF46" i="3"/>
  <c r="CE46" i="3"/>
  <c r="CG45" i="3"/>
  <c r="CF45" i="3"/>
  <c r="CE45" i="3"/>
  <c r="CG44" i="3"/>
  <c r="CF44" i="3"/>
  <c r="CE44" i="3"/>
  <c r="CG43" i="3"/>
  <c r="CF43" i="3"/>
  <c r="CE43" i="3"/>
  <c r="CG42" i="3"/>
  <c r="CF42" i="3"/>
  <c r="CE42" i="3"/>
  <c r="CG41" i="3"/>
  <c r="CF41" i="3"/>
  <c r="CE41" i="3"/>
  <c r="CG40" i="3"/>
  <c r="CF40" i="3"/>
  <c r="CE40" i="3"/>
  <c r="CG37" i="3"/>
  <c r="CF37" i="3"/>
  <c r="CE37" i="3"/>
  <c r="CG36" i="3"/>
  <c r="CF36" i="3"/>
  <c r="CE36" i="3"/>
  <c r="CG35" i="3"/>
  <c r="CF35" i="3"/>
  <c r="CE35" i="3"/>
  <c r="CG34" i="3"/>
  <c r="CF34" i="3"/>
  <c r="CE34" i="3"/>
  <c r="CG33" i="3"/>
  <c r="CF33" i="3"/>
  <c r="CE33" i="3"/>
  <c r="CG32" i="3"/>
  <c r="CF32" i="3"/>
  <c r="CE32" i="3"/>
  <c r="CG31" i="3"/>
  <c r="CF31" i="3"/>
  <c r="CE31" i="3"/>
  <c r="CG30" i="3"/>
  <c r="CF30" i="3"/>
  <c r="CE30" i="3"/>
  <c r="CG29" i="3"/>
  <c r="CF29" i="3"/>
  <c r="CE29" i="3"/>
  <c r="CG28" i="3"/>
  <c r="CF28" i="3"/>
  <c r="CE28" i="3"/>
  <c r="CG27" i="3"/>
  <c r="CF27" i="3"/>
  <c r="CE27" i="3"/>
  <c r="CG24" i="3"/>
  <c r="CF24" i="3"/>
  <c r="CE24" i="3"/>
  <c r="CG23" i="3"/>
  <c r="CF23" i="3"/>
  <c r="CE23" i="3"/>
  <c r="CG22" i="3"/>
  <c r="CF22" i="3"/>
  <c r="CE22" i="3"/>
  <c r="CG21" i="3"/>
  <c r="CF21" i="3"/>
  <c r="CE21" i="3"/>
  <c r="CG20" i="3"/>
  <c r="CF20" i="3"/>
  <c r="CE20" i="3"/>
  <c r="CG19" i="3"/>
  <c r="CF19" i="3"/>
  <c r="CE19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4" i="3"/>
  <c r="CF14" i="3"/>
  <c r="CE14" i="3"/>
  <c r="CG12" i="3"/>
  <c r="CF12" i="3"/>
  <c r="CE12" i="3"/>
  <c r="CG11" i="3"/>
  <c r="CF11" i="3"/>
  <c r="CE11" i="3"/>
  <c r="CG10" i="3"/>
  <c r="CF10" i="3"/>
  <c r="CE10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73" i="3"/>
  <c r="CC73" i="3"/>
  <c r="CB73" i="3"/>
  <c r="CD72" i="3"/>
  <c r="CC72" i="3"/>
  <c r="CB72" i="3"/>
  <c r="CD71" i="3"/>
  <c r="CC71" i="3"/>
  <c r="CB71" i="3"/>
  <c r="CD70" i="3"/>
  <c r="CC70" i="3"/>
  <c r="CB70" i="3"/>
  <c r="CD69" i="3"/>
  <c r="CC69" i="3"/>
  <c r="CB69" i="3"/>
  <c r="CD68" i="3"/>
  <c r="CC68" i="3"/>
  <c r="CB68" i="3"/>
  <c r="CD67" i="3"/>
  <c r="CC67" i="3"/>
  <c r="CB67" i="3"/>
  <c r="CD66" i="3"/>
  <c r="CC66" i="3"/>
  <c r="CB66" i="3"/>
  <c r="CD65" i="3"/>
  <c r="CC65" i="3"/>
  <c r="CB65" i="3"/>
  <c r="CD64" i="3"/>
  <c r="CC64" i="3"/>
  <c r="CB64" i="3"/>
  <c r="CD61" i="3"/>
  <c r="CC61" i="3"/>
  <c r="CB61" i="3"/>
  <c r="CD60" i="3"/>
  <c r="CC60" i="3"/>
  <c r="CB60" i="3"/>
  <c r="CD59" i="3"/>
  <c r="CC59" i="3"/>
  <c r="CB59" i="3"/>
  <c r="CD58" i="3"/>
  <c r="CC58" i="3"/>
  <c r="CB58" i="3"/>
  <c r="CD57" i="3"/>
  <c r="CC57" i="3"/>
  <c r="CB57" i="3"/>
  <c r="CD56" i="3"/>
  <c r="CC56" i="3"/>
  <c r="CB56" i="3"/>
  <c r="CD55" i="3"/>
  <c r="CC55" i="3"/>
  <c r="CB55" i="3"/>
  <c r="CD54" i="3"/>
  <c r="CC54" i="3"/>
  <c r="CB54" i="3"/>
  <c r="CD53" i="3"/>
  <c r="CC53" i="3"/>
  <c r="CB53" i="3"/>
  <c r="CD52" i="3"/>
  <c r="CC52" i="3"/>
  <c r="CB52" i="3"/>
  <c r="CD48" i="3"/>
  <c r="CC48" i="3"/>
  <c r="CB48" i="3"/>
  <c r="CD47" i="3"/>
  <c r="CC47" i="3"/>
  <c r="CB47" i="3"/>
  <c r="CD46" i="3"/>
  <c r="CC46" i="3"/>
  <c r="CB46" i="3"/>
  <c r="CD45" i="3"/>
  <c r="CC45" i="3"/>
  <c r="CB45" i="3"/>
  <c r="CD44" i="3"/>
  <c r="CC44" i="3"/>
  <c r="CB44" i="3"/>
  <c r="CD43" i="3"/>
  <c r="CC43" i="3"/>
  <c r="CB43" i="3"/>
  <c r="CD42" i="3"/>
  <c r="CC42" i="3"/>
  <c r="CB42" i="3"/>
  <c r="CD41" i="3"/>
  <c r="CC41" i="3"/>
  <c r="CB41" i="3"/>
  <c r="CD40" i="3"/>
  <c r="CC40" i="3"/>
  <c r="CB40" i="3"/>
  <c r="CD36" i="3"/>
  <c r="CC36" i="3"/>
  <c r="CB36" i="3"/>
  <c r="CD35" i="3"/>
  <c r="CC35" i="3"/>
  <c r="CB35" i="3"/>
  <c r="CD34" i="3"/>
  <c r="CC34" i="3"/>
  <c r="CB34" i="3"/>
  <c r="CD33" i="3"/>
  <c r="CC33" i="3"/>
  <c r="CB33" i="3"/>
  <c r="CD32" i="3"/>
  <c r="CC32" i="3"/>
  <c r="CB32" i="3"/>
  <c r="CD31" i="3"/>
  <c r="CC31" i="3"/>
  <c r="CB31" i="3"/>
  <c r="CD30" i="3"/>
  <c r="CC30" i="3"/>
  <c r="CB30" i="3"/>
  <c r="CD29" i="3"/>
  <c r="CC29" i="3"/>
  <c r="CB29" i="3"/>
  <c r="CD28" i="3"/>
  <c r="CC28" i="3"/>
  <c r="CB28" i="3"/>
  <c r="CD27" i="3"/>
  <c r="CC27" i="3"/>
  <c r="CB27" i="3"/>
  <c r="CD23" i="3"/>
  <c r="CC23" i="3"/>
  <c r="CB23" i="3"/>
  <c r="CD22" i="3"/>
  <c r="CC22" i="3"/>
  <c r="CB22" i="3"/>
  <c r="CD21" i="3"/>
  <c r="CC21" i="3"/>
  <c r="CB21" i="3"/>
  <c r="CD20" i="3"/>
  <c r="CC20" i="3"/>
  <c r="CB20" i="3"/>
  <c r="CD19" i="3"/>
  <c r="CC19" i="3"/>
  <c r="CB19" i="3"/>
  <c r="CD18" i="3"/>
  <c r="CC18" i="3"/>
  <c r="CB18" i="3"/>
  <c r="CD17" i="3"/>
  <c r="CC17" i="3"/>
  <c r="CB17" i="3"/>
  <c r="CD16" i="3"/>
  <c r="CC16" i="3"/>
  <c r="CB16" i="3"/>
  <c r="CD15" i="3"/>
  <c r="CC15" i="3"/>
  <c r="CB15" i="3"/>
  <c r="CD14" i="3"/>
  <c r="CC14" i="3"/>
  <c r="CB14" i="3"/>
  <c r="CD11" i="3"/>
  <c r="CC11" i="3"/>
  <c r="CB11" i="3"/>
  <c r="CD10" i="3"/>
  <c r="CC10" i="3"/>
  <c r="CB10" i="3"/>
  <c r="CD9" i="3"/>
  <c r="CC9" i="3"/>
  <c r="CB9" i="3"/>
  <c r="CD8" i="3"/>
  <c r="CC8" i="3"/>
  <c r="CB8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73" i="3"/>
  <c r="BZ73" i="3"/>
  <c r="BY73" i="3"/>
  <c r="CA72" i="3"/>
  <c r="BZ72" i="3"/>
  <c r="BY72" i="3"/>
  <c r="CA71" i="3"/>
  <c r="BZ71" i="3"/>
  <c r="BY71" i="3"/>
  <c r="CA70" i="3"/>
  <c r="BZ70" i="3"/>
  <c r="BY70" i="3"/>
  <c r="CA69" i="3"/>
  <c r="BZ69" i="3"/>
  <c r="BY69" i="3"/>
  <c r="CA68" i="3"/>
  <c r="BZ68" i="3"/>
  <c r="BY68" i="3"/>
  <c r="CA67" i="3"/>
  <c r="BZ67" i="3"/>
  <c r="BY67" i="3"/>
  <c r="CA66" i="3"/>
  <c r="BZ66" i="3"/>
  <c r="BY66" i="3"/>
  <c r="CA65" i="3"/>
  <c r="BZ65" i="3"/>
  <c r="BY65" i="3"/>
  <c r="CA64" i="3"/>
  <c r="BZ64" i="3"/>
  <c r="BY64" i="3"/>
  <c r="CA60" i="3"/>
  <c r="BZ60" i="3"/>
  <c r="BY60" i="3"/>
  <c r="CA59" i="3"/>
  <c r="BZ59" i="3"/>
  <c r="BY59" i="3"/>
  <c r="CA58" i="3"/>
  <c r="BZ58" i="3"/>
  <c r="BY58" i="3"/>
  <c r="CA57" i="3"/>
  <c r="BZ57" i="3"/>
  <c r="BY57" i="3"/>
  <c r="CA56" i="3"/>
  <c r="BZ56" i="3"/>
  <c r="BY56" i="3"/>
  <c r="CA55" i="3"/>
  <c r="BZ55" i="3"/>
  <c r="BY55" i="3"/>
  <c r="CA54" i="3"/>
  <c r="BZ54" i="3"/>
  <c r="BY54" i="3"/>
  <c r="CA53" i="3"/>
  <c r="BZ53" i="3"/>
  <c r="BY53" i="3"/>
  <c r="CA52" i="3"/>
  <c r="BZ52" i="3"/>
  <c r="BY52" i="3"/>
  <c r="CA49" i="3"/>
  <c r="BZ49" i="3"/>
  <c r="BY49" i="3"/>
  <c r="CA48" i="3"/>
  <c r="BZ48" i="3"/>
  <c r="BY48" i="3"/>
  <c r="CA47" i="3"/>
  <c r="BZ47" i="3"/>
  <c r="BY47" i="3"/>
  <c r="CA46" i="3"/>
  <c r="BZ46" i="3"/>
  <c r="BY46" i="3"/>
  <c r="CA45" i="3"/>
  <c r="BZ45" i="3"/>
  <c r="BY45" i="3"/>
  <c r="CA44" i="3"/>
  <c r="BZ44" i="3"/>
  <c r="BY44" i="3"/>
  <c r="CA43" i="3"/>
  <c r="BZ43" i="3"/>
  <c r="BY43" i="3"/>
  <c r="CA42" i="3"/>
  <c r="BZ42" i="3"/>
  <c r="BY42" i="3"/>
  <c r="CA41" i="3"/>
  <c r="BZ41" i="3"/>
  <c r="BY41" i="3"/>
  <c r="CA40" i="3"/>
  <c r="BZ40" i="3"/>
  <c r="BY40" i="3"/>
  <c r="CA36" i="3"/>
  <c r="BZ36" i="3"/>
  <c r="BY36" i="3"/>
  <c r="CA35" i="3"/>
  <c r="BZ35" i="3"/>
  <c r="BY35" i="3"/>
  <c r="CA34" i="3"/>
  <c r="BZ34" i="3"/>
  <c r="BY34" i="3"/>
  <c r="CA33" i="3"/>
  <c r="BZ33" i="3"/>
  <c r="BY33" i="3"/>
  <c r="CA32" i="3"/>
  <c r="BZ32" i="3"/>
  <c r="BY32" i="3"/>
  <c r="CA31" i="3"/>
  <c r="BZ31" i="3"/>
  <c r="BY31" i="3"/>
  <c r="CA30" i="3"/>
  <c r="BZ30" i="3"/>
  <c r="BY30" i="3"/>
  <c r="CA29" i="3"/>
  <c r="BZ29" i="3"/>
  <c r="BY29" i="3"/>
  <c r="CA28" i="3"/>
  <c r="BZ28" i="3"/>
  <c r="BY28" i="3"/>
  <c r="CA27" i="3"/>
  <c r="BZ27" i="3"/>
  <c r="BY27" i="3"/>
  <c r="CA23" i="3"/>
  <c r="BZ23" i="3"/>
  <c r="BY23" i="3"/>
  <c r="CA22" i="3"/>
  <c r="BZ22" i="3"/>
  <c r="BY22" i="3"/>
  <c r="CA21" i="3"/>
  <c r="BZ21" i="3"/>
  <c r="BY21" i="3"/>
  <c r="CA20" i="3"/>
  <c r="BZ20" i="3"/>
  <c r="BY20" i="3"/>
  <c r="CA19" i="3"/>
  <c r="BZ19" i="3"/>
  <c r="BY19" i="3"/>
  <c r="CA18" i="3"/>
  <c r="BZ18" i="3"/>
  <c r="BY18" i="3"/>
  <c r="CA17" i="3"/>
  <c r="BZ17" i="3"/>
  <c r="BY17" i="3"/>
  <c r="CA16" i="3"/>
  <c r="BZ16" i="3"/>
  <c r="BY16" i="3"/>
  <c r="CA15" i="3"/>
  <c r="BZ15" i="3"/>
  <c r="BY15" i="3"/>
  <c r="CA14" i="3"/>
  <c r="BZ14" i="3"/>
  <c r="BY14" i="3"/>
  <c r="CA10" i="3"/>
  <c r="BZ10" i="3"/>
  <c r="BY10" i="3"/>
  <c r="CA9" i="3"/>
  <c r="BZ9" i="3"/>
  <c r="BY9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74" i="3"/>
  <c r="BW74" i="3"/>
  <c r="BV74" i="3"/>
  <c r="BX73" i="3"/>
  <c r="BW73" i="3"/>
  <c r="BV73" i="3"/>
  <c r="BX72" i="3"/>
  <c r="BW72" i="3"/>
  <c r="BV72" i="3"/>
  <c r="BX71" i="3"/>
  <c r="BW71" i="3"/>
  <c r="BV71" i="3"/>
  <c r="BX70" i="3"/>
  <c r="BW70" i="3"/>
  <c r="BV70" i="3"/>
  <c r="BX69" i="3"/>
  <c r="BW69" i="3"/>
  <c r="BV69" i="3"/>
  <c r="BX68" i="3"/>
  <c r="BW68" i="3"/>
  <c r="BV68" i="3"/>
  <c r="BX67" i="3"/>
  <c r="BW67" i="3"/>
  <c r="BV67" i="3"/>
  <c r="BX66" i="3"/>
  <c r="BW66" i="3"/>
  <c r="BV66" i="3"/>
  <c r="BX65" i="3"/>
  <c r="BW65" i="3"/>
  <c r="BV65" i="3"/>
  <c r="BX64" i="3"/>
  <c r="BW64" i="3"/>
  <c r="BV64" i="3"/>
  <c r="BX60" i="3"/>
  <c r="BW60" i="3"/>
  <c r="BV60" i="3"/>
  <c r="BX59" i="3"/>
  <c r="BW59" i="3"/>
  <c r="BV59" i="3"/>
  <c r="BX58" i="3"/>
  <c r="BW58" i="3"/>
  <c r="BV58" i="3"/>
  <c r="BX57" i="3"/>
  <c r="BW57" i="3"/>
  <c r="BV57" i="3"/>
  <c r="BX56" i="3"/>
  <c r="BW56" i="3"/>
  <c r="BV56" i="3"/>
  <c r="BX55" i="3"/>
  <c r="BW55" i="3"/>
  <c r="BV55" i="3"/>
  <c r="BX54" i="3"/>
  <c r="BW54" i="3"/>
  <c r="BV54" i="3"/>
  <c r="BX53" i="3"/>
  <c r="BW53" i="3"/>
  <c r="BV53" i="3"/>
  <c r="BX52" i="3"/>
  <c r="BW52" i="3"/>
  <c r="BV52" i="3"/>
  <c r="BX49" i="3"/>
  <c r="BW49" i="3"/>
  <c r="BV49" i="3"/>
  <c r="BX48" i="3"/>
  <c r="BW48" i="3"/>
  <c r="BV48" i="3"/>
  <c r="BX47" i="3"/>
  <c r="BW47" i="3"/>
  <c r="BV47" i="3"/>
  <c r="BX46" i="3"/>
  <c r="BW46" i="3"/>
  <c r="BV46" i="3"/>
  <c r="BX45" i="3"/>
  <c r="BW45" i="3"/>
  <c r="BV45" i="3"/>
  <c r="BX44" i="3"/>
  <c r="BW44" i="3"/>
  <c r="BV44" i="3"/>
  <c r="BX43" i="3"/>
  <c r="BW43" i="3"/>
  <c r="BV43" i="3"/>
  <c r="BX42" i="3"/>
  <c r="BW42" i="3"/>
  <c r="BV42" i="3"/>
  <c r="BX41" i="3"/>
  <c r="BW41" i="3"/>
  <c r="BV41" i="3"/>
  <c r="BX40" i="3"/>
  <c r="BW40" i="3"/>
  <c r="BV40" i="3"/>
  <c r="BX37" i="3"/>
  <c r="BW37" i="3"/>
  <c r="BV37" i="3"/>
  <c r="BX36" i="3"/>
  <c r="BW36" i="3"/>
  <c r="BV36" i="3"/>
  <c r="BX35" i="3"/>
  <c r="BW35" i="3"/>
  <c r="BV35" i="3"/>
  <c r="BX34" i="3"/>
  <c r="BW34" i="3"/>
  <c r="BV34" i="3"/>
  <c r="BX33" i="3"/>
  <c r="BW33" i="3"/>
  <c r="BV33" i="3"/>
  <c r="BX32" i="3"/>
  <c r="BW32" i="3"/>
  <c r="BV32" i="3"/>
  <c r="BX31" i="3"/>
  <c r="BW31" i="3"/>
  <c r="BV31" i="3"/>
  <c r="BX30" i="3"/>
  <c r="BW30" i="3"/>
  <c r="BV30" i="3"/>
  <c r="BX29" i="3"/>
  <c r="BW29" i="3"/>
  <c r="BV29" i="3"/>
  <c r="BX28" i="3"/>
  <c r="BW28" i="3"/>
  <c r="BV28" i="3"/>
  <c r="BX27" i="3"/>
  <c r="BW27" i="3"/>
  <c r="BV27" i="3"/>
  <c r="BX23" i="3"/>
  <c r="BW23" i="3"/>
  <c r="BV23" i="3"/>
  <c r="BX22" i="3"/>
  <c r="BW22" i="3"/>
  <c r="BV22" i="3"/>
  <c r="BX21" i="3"/>
  <c r="BW21" i="3"/>
  <c r="BV21" i="3"/>
  <c r="BX20" i="3"/>
  <c r="BW20" i="3"/>
  <c r="BV20" i="3"/>
  <c r="BX19" i="3"/>
  <c r="BW19" i="3"/>
  <c r="BV19" i="3"/>
  <c r="BX18" i="3"/>
  <c r="BW18" i="3"/>
  <c r="BV18" i="3"/>
  <c r="BX17" i="3"/>
  <c r="BW17" i="3"/>
  <c r="BV17" i="3"/>
  <c r="BX16" i="3"/>
  <c r="BW16" i="3"/>
  <c r="BV16" i="3"/>
  <c r="BX15" i="3"/>
  <c r="BW15" i="3"/>
  <c r="BV15" i="3"/>
  <c r="BX14" i="3"/>
  <c r="BW14" i="3"/>
  <c r="BV14" i="3"/>
  <c r="BX11" i="3"/>
  <c r="BW11" i="3"/>
  <c r="BV11" i="3"/>
  <c r="BX10" i="3"/>
  <c r="BW10" i="3"/>
  <c r="BV10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73" i="3"/>
  <c r="BT73" i="3"/>
  <c r="BS73" i="3"/>
  <c r="BU72" i="3"/>
  <c r="BT72" i="3"/>
  <c r="BS72" i="3"/>
  <c r="BU71" i="3"/>
  <c r="BT71" i="3"/>
  <c r="BS71" i="3"/>
  <c r="BU70" i="3"/>
  <c r="BT70" i="3"/>
  <c r="BS70" i="3"/>
  <c r="BU69" i="3"/>
  <c r="BT69" i="3"/>
  <c r="BS69" i="3"/>
  <c r="BU68" i="3"/>
  <c r="BT68" i="3"/>
  <c r="BS68" i="3"/>
  <c r="BU67" i="3"/>
  <c r="BT67" i="3"/>
  <c r="BS67" i="3"/>
  <c r="BU66" i="3"/>
  <c r="BT66" i="3"/>
  <c r="BS66" i="3"/>
  <c r="BU65" i="3"/>
  <c r="BT65" i="3"/>
  <c r="BS65" i="3"/>
  <c r="BU64" i="3"/>
  <c r="BT64" i="3"/>
  <c r="BS64" i="3"/>
  <c r="BU60" i="3"/>
  <c r="BT60" i="3"/>
  <c r="BS60" i="3"/>
  <c r="BU59" i="3"/>
  <c r="BT59" i="3"/>
  <c r="BS59" i="3"/>
  <c r="BU58" i="3"/>
  <c r="BT58" i="3"/>
  <c r="BS58" i="3"/>
  <c r="BU57" i="3"/>
  <c r="BT57" i="3"/>
  <c r="BS57" i="3"/>
  <c r="BU56" i="3"/>
  <c r="BT56" i="3"/>
  <c r="BS56" i="3"/>
  <c r="BU55" i="3"/>
  <c r="BT55" i="3"/>
  <c r="BS55" i="3"/>
  <c r="BU54" i="3"/>
  <c r="BT54" i="3"/>
  <c r="BS54" i="3"/>
  <c r="BU53" i="3"/>
  <c r="BT53" i="3"/>
  <c r="BS53" i="3"/>
  <c r="BU52" i="3"/>
  <c r="BT52" i="3"/>
  <c r="BS52" i="3"/>
  <c r="BU49" i="3"/>
  <c r="BT49" i="3"/>
  <c r="BS49" i="3"/>
  <c r="BU48" i="3"/>
  <c r="BT48" i="3"/>
  <c r="BS48" i="3"/>
  <c r="BU47" i="3"/>
  <c r="BT47" i="3"/>
  <c r="BS47" i="3"/>
  <c r="BU46" i="3"/>
  <c r="BT46" i="3"/>
  <c r="BS46" i="3"/>
  <c r="BU45" i="3"/>
  <c r="BT45" i="3"/>
  <c r="BS45" i="3"/>
  <c r="BU44" i="3"/>
  <c r="BT44" i="3"/>
  <c r="BS44" i="3"/>
  <c r="BU43" i="3"/>
  <c r="BT43" i="3"/>
  <c r="BS43" i="3"/>
  <c r="BU42" i="3"/>
  <c r="BT42" i="3"/>
  <c r="BS42" i="3"/>
  <c r="BU41" i="3"/>
  <c r="BT41" i="3"/>
  <c r="BS41" i="3"/>
  <c r="BU40" i="3"/>
  <c r="BT40" i="3"/>
  <c r="BS40" i="3"/>
  <c r="BU36" i="3"/>
  <c r="BT36" i="3"/>
  <c r="BS36" i="3"/>
  <c r="BU35" i="3"/>
  <c r="BT35" i="3"/>
  <c r="BS35" i="3"/>
  <c r="BU34" i="3"/>
  <c r="BT34" i="3"/>
  <c r="BS34" i="3"/>
  <c r="BU33" i="3"/>
  <c r="BT33" i="3"/>
  <c r="BS33" i="3"/>
  <c r="BU32" i="3"/>
  <c r="BT32" i="3"/>
  <c r="BS32" i="3"/>
  <c r="BU31" i="3"/>
  <c r="BT31" i="3"/>
  <c r="BS31" i="3"/>
  <c r="BU30" i="3"/>
  <c r="BT30" i="3"/>
  <c r="BS30" i="3"/>
  <c r="BU29" i="3"/>
  <c r="BT29" i="3"/>
  <c r="BS29" i="3"/>
  <c r="BU28" i="3"/>
  <c r="BT28" i="3"/>
  <c r="BS28" i="3"/>
  <c r="BU27" i="3"/>
  <c r="BT27" i="3"/>
  <c r="BS27" i="3"/>
  <c r="BU24" i="3"/>
  <c r="BT24" i="3"/>
  <c r="BS24" i="3"/>
  <c r="BU23" i="3"/>
  <c r="BT23" i="3"/>
  <c r="BS23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1" i="3"/>
  <c r="BT11" i="3"/>
  <c r="BS11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73" i="3"/>
  <c r="BR72" i="3"/>
  <c r="BR71" i="3"/>
  <c r="BR70" i="3"/>
  <c r="BR69" i="3"/>
  <c r="BR68" i="3"/>
  <c r="BR67" i="3"/>
  <c r="BR66" i="3"/>
  <c r="BR65" i="3"/>
  <c r="BR64" i="3"/>
  <c r="BR61" i="3"/>
  <c r="BR60" i="3"/>
  <c r="BR59" i="3"/>
  <c r="BR58" i="3"/>
  <c r="BR57" i="3"/>
  <c r="BR56" i="3"/>
  <c r="BR55" i="3"/>
  <c r="BR54" i="3"/>
  <c r="BR53" i="3"/>
  <c r="BR52" i="3"/>
  <c r="BR48" i="3"/>
  <c r="BR47" i="3"/>
  <c r="BR46" i="3"/>
  <c r="BR45" i="3"/>
  <c r="BR44" i="3"/>
  <c r="BR43" i="3"/>
  <c r="BR42" i="3"/>
  <c r="BR41" i="3"/>
  <c r="BR40" i="3"/>
  <c r="BR36" i="3"/>
  <c r="BR35" i="3"/>
  <c r="BR34" i="3"/>
  <c r="BR33" i="3"/>
  <c r="BR32" i="3"/>
  <c r="BR31" i="3"/>
  <c r="BR30" i="3"/>
  <c r="BR29" i="3"/>
  <c r="BR28" i="3"/>
  <c r="BR27" i="3"/>
  <c r="BR23" i="3"/>
  <c r="BR22" i="3"/>
  <c r="BR21" i="3"/>
  <c r="BR20" i="3"/>
  <c r="BR19" i="3"/>
  <c r="BR18" i="3"/>
  <c r="BR17" i="3"/>
  <c r="BR16" i="3"/>
  <c r="BR15" i="3"/>
  <c r="BR14" i="3"/>
  <c r="BR11" i="3"/>
  <c r="BR10" i="3"/>
  <c r="BR9" i="3"/>
  <c r="BR8" i="3"/>
  <c r="BR7" i="3"/>
  <c r="BR6" i="3"/>
  <c r="BR5" i="3"/>
  <c r="BQ73" i="3"/>
  <c r="BQ72" i="3"/>
  <c r="BQ71" i="3"/>
  <c r="BQ70" i="3"/>
  <c r="BQ69" i="3"/>
  <c r="BQ68" i="3"/>
  <c r="BQ67" i="3"/>
  <c r="BQ66" i="3"/>
  <c r="BQ65" i="3"/>
  <c r="BQ64" i="3"/>
  <c r="BQ60" i="3"/>
  <c r="BQ59" i="3"/>
  <c r="BQ58" i="3"/>
  <c r="BQ57" i="3"/>
  <c r="BQ56" i="3"/>
  <c r="BQ55" i="3"/>
  <c r="BQ54" i="3"/>
  <c r="BQ53" i="3"/>
  <c r="BQ52" i="3"/>
  <c r="BQ49" i="3"/>
  <c r="BQ48" i="3"/>
  <c r="BQ47" i="3"/>
  <c r="BQ46" i="3"/>
  <c r="BQ45" i="3"/>
  <c r="BQ44" i="3"/>
  <c r="BQ43" i="3"/>
  <c r="BQ42" i="3"/>
  <c r="BQ41" i="3"/>
  <c r="BQ40" i="3"/>
  <c r="BQ36" i="3"/>
  <c r="BQ35" i="3"/>
  <c r="BQ34" i="3"/>
  <c r="BQ33" i="3"/>
  <c r="BQ32" i="3"/>
  <c r="BQ31" i="3"/>
  <c r="BQ30" i="3"/>
  <c r="BQ29" i="3"/>
  <c r="BQ28" i="3"/>
  <c r="BQ27" i="3"/>
  <c r="BQ23" i="3"/>
  <c r="BQ22" i="3"/>
  <c r="BQ21" i="3"/>
  <c r="BQ20" i="3"/>
  <c r="BQ19" i="3"/>
  <c r="BQ18" i="3"/>
  <c r="BQ17" i="3"/>
  <c r="BQ16" i="3"/>
  <c r="BQ15" i="3"/>
  <c r="BQ14" i="3"/>
  <c r="BQ10" i="3"/>
  <c r="BQ9" i="3"/>
  <c r="BQ8" i="3"/>
  <c r="BQ7" i="3"/>
  <c r="BQ6" i="3"/>
  <c r="BQ5" i="3"/>
  <c r="BQ4" i="3"/>
  <c r="BQ3" i="3"/>
  <c r="BQ2" i="3"/>
  <c r="BP74" i="3"/>
  <c r="BP73" i="3"/>
  <c r="BP72" i="3"/>
  <c r="BP71" i="3"/>
  <c r="BP70" i="3"/>
  <c r="BP69" i="3"/>
  <c r="BP68" i="3"/>
  <c r="BP67" i="3"/>
  <c r="BP66" i="3"/>
  <c r="BP65" i="3"/>
  <c r="BP64" i="3"/>
  <c r="BP60" i="3"/>
  <c r="BP59" i="3"/>
  <c r="BP58" i="3"/>
  <c r="BP57" i="3"/>
  <c r="BP56" i="3"/>
  <c r="BP55" i="3"/>
  <c r="BP54" i="3"/>
  <c r="BP53" i="3"/>
  <c r="BP52" i="3"/>
  <c r="BP49" i="3"/>
  <c r="BP48" i="3"/>
  <c r="BP47" i="3"/>
  <c r="BP46" i="3"/>
  <c r="BP45" i="3"/>
  <c r="BP44" i="3"/>
  <c r="BP43" i="3"/>
  <c r="BP42" i="3"/>
  <c r="BP41" i="3"/>
  <c r="BP40" i="3"/>
  <c r="BP37" i="3"/>
  <c r="BP36" i="3"/>
  <c r="BP35" i="3"/>
  <c r="BP34" i="3"/>
  <c r="BP33" i="3"/>
  <c r="BP32" i="3"/>
  <c r="BP31" i="3"/>
  <c r="BP30" i="3"/>
  <c r="BP29" i="3"/>
  <c r="BP28" i="3"/>
  <c r="BP27" i="3"/>
  <c r="BP23" i="3"/>
  <c r="BP22" i="3"/>
  <c r="BP21" i="3"/>
  <c r="BP20" i="3"/>
  <c r="BP19" i="3"/>
  <c r="BP18" i="3"/>
  <c r="BP17" i="3"/>
  <c r="BP16" i="3"/>
  <c r="BP15" i="3"/>
  <c r="BP14" i="3"/>
  <c r="BP11" i="3"/>
  <c r="BP10" i="3"/>
  <c r="BP9" i="3"/>
  <c r="BP8" i="3"/>
  <c r="BP7" i="3"/>
  <c r="BP6" i="3"/>
  <c r="BP5" i="3"/>
  <c r="BP4" i="3"/>
  <c r="BP3" i="3"/>
  <c r="BP2" i="3"/>
  <c r="BO73" i="3"/>
  <c r="BO72" i="3"/>
  <c r="BO71" i="3"/>
  <c r="BO70" i="3"/>
  <c r="BO69" i="3"/>
  <c r="BO68" i="3"/>
  <c r="BO67" i="3"/>
  <c r="BO66" i="3"/>
  <c r="BO65" i="3"/>
  <c r="BO64" i="3"/>
  <c r="BO60" i="3"/>
  <c r="BO59" i="3"/>
  <c r="BO58" i="3"/>
  <c r="BO57" i="3"/>
  <c r="BO56" i="3"/>
  <c r="BO55" i="3"/>
  <c r="BO54" i="3"/>
  <c r="BO53" i="3"/>
  <c r="BO52" i="3"/>
  <c r="BO49" i="3"/>
  <c r="BO48" i="3"/>
  <c r="BO47" i="3"/>
  <c r="BO46" i="3"/>
  <c r="BO45" i="3"/>
  <c r="BO44" i="3"/>
  <c r="BO43" i="3"/>
  <c r="BO42" i="3"/>
  <c r="BO41" i="3"/>
  <c r="BO40" i="3"/>
  <c r="BO36" i="3"/>
  <c r="BO35" i="3"/>
  <c r="BO34" i="3"/>
  <c r="BO33" i="3"/>
  <c r="BO32" i="3"/>
  <c r="BO31" i="3"/>
  <c r="BO30" i="3"/>
  <c r="BO29" i="3"/>
  <c r="BO28" i="3"/>
  <c r="BO27" i="3"/>
  <c r="BO24" i="3"/>
  <c r="BO23" i="3"/>
  <c r="BO22" i="3"/>
  <c r="BO21" i="3"/>
  <c r="BO20" i="3"/>
  <c r="BO19" i="3"/>
  <c r="BO18" i="3"/>
  <c r="BO17" i="3"/>
  <c r="BO16" i="3"/>
  <c r="BO15" i="3"/>
  <c r="BO14" i="3"/>
  <c r="BO11" i="3"/>
  <c r="BO10" i="3"/>
  <c r="BO9" i="3"/>
  <c r="BO8" i="3"/>
  <c r="BO7" i="3"/>
  <c r="BO6" i="3"/>
  <c r="BO5" i="3"/>
  <c r="BO4" i="3"/>
  <c r="BO3" i="3"/>
  <c r="BO2" i="3"/>
  <c r="BN73" i="3"/>
  <c r="BN72" i="3"/>
  <c r="BN71" i="3"/>
  <c r="BN70" i="3"/>
  <c r="BN69" i="3"/>
  <c r="BN68" i="3"/>
  <c r="BN67" i="3"/>
  <c r="BN66" i="3"/>
  <c r="BN65" i="3"/>
  <c r="BN64" i="3"/>
  <c r="BN61" i="3"/>
  <c r="BN60" i="3"/>
  <c r="BN59" i="3"/>
  <c r="BN58" i="3"/>
  <c r="BN57" i="3"/>
  <c r="BN56" i="3"/>
  <c r="BN55" i="3"/>
  <c r="BN54" i="3"/>
  <c r="BN53" i="3"/>
  <c r="BN52" i="3"/>
  <c r="BN48" i="3"/>
  <c r="BN47" i="3"/>
  <c r="BN46" i="3"/>
  <c r="BN45" i="3"/>
  <c r="BN44" i="3"/>
  <c r="BN43" i="3"/>
  <c r="BN42" i="3"/>
  <c r="BN41" i="3"/>
  <c r="BN40" i="3"/>
  <c r="BN36" i="3"/>
  <c r="BN35" i="3"/>
  <c r="BN34" i="3"/>
  <c r="BN33" i="3"/>
  <c r="BN32" i="3"/>
  <c r="BN31" i="3"/>
  <c r="BN30" i="3"/>
  <c r="BN29" i="3"/>
  <c r="BN28" i="3"/>
  <c r="BN27" i="3"/>
  <c r="BN23" i="3"/>
  <c r="BN22" i="3"/>
  <c r="BN21" i="3"/>
  <c r="BN20" i="3"/>
  <c r="BN19" i="3"/>
  <c r="BN18" i="3"/>
  <c r="BN17" i="3"/>
  <c r="BN16" i="3"/>
  <c r="BN15" i="3"/>
  <c r="BN14" i="3"/>
  <c r="BN11" i="3"/>
  <c r="BN10" i="3"/>
  <c r="BN9" i="3"/>
  <c r="BN8" i="3"/>
  <c r="BN7" i="3"/>
  <c r="BN6" i="3"/>
  <c r="BN5" i="3"/>
  <c r="BN4" i="3"/>
  <c r="BN3" i="3"/>
  <c r="BN2" i="3"/>
  <c r="BM73" i="3"/>
  <c r="BM72" i="3"/>
  <c r="BM71" i="3"/>
  <c r="BM70" i="3"/>
  <c r="BM69" i="3"/>
  <c r="BM68" i="3"/>
  <c r="BM67" i="3"/>
  <c r="BM66" i="3"/>
  <c r="BM65" i="3"/>
  <c r="BM64" i="3"/>
  <c r="BM60" i="3"/>
  <c r="BM59" i="3"/>
  <c r="BM58" i="3"/>
  <c r="BM57" i="3"/>
  <c r="BM56" i="3"/>
  <c r="BM55" i="3"/>
  <c r="BM54" i="3"/>
  <c r="BM53" i="3"/>
  <c r="BM52" i="3"/>
  <c r="BM49" i="3"/>
  <c r="BM48" i="3"/>
  <c r="BM47" i="3"/>
  <c r="BM46" i="3"/>
  <c r="BM45" i="3"/>
  <c r="BM44" i="3"/>
  <c r="BM43" i="3"/>
  <c r="BM42" i="3"/>
  <c r="BM41" i="3"/>
  <c r="BM40" i="3"/>
  <c r="BM36" i="3"/>
  <c r="BM35" i="3"/>
  <c r="BM34" i="3"/>
  <c r="BM33" i="3"/>
  <c r="BM32" i="3"/>
  <c r="BM31" i="3"/>
  <c r="BM30" i="3"/>
  <c r="BM29" i="3"/>
  <c r="BM28" i="3"/>
  <c r="BM27" i="3"/>
  <c r="BM23" i="3"/>
  <c r="BM22" i="3"/>
  <c r="BM21" i="3"/>
  <c r="BM20" i="3"/>
  <c r="BM19" i="3"/>
  <c r="BM18" i="3"/>
  <c r="BM17" i="3"/>
  <c r="BM16" i="3"/>
  <c r="BM15" i="3"/>
  <c r="BM14" i="3"/>
  <c r="BM10" i="3"/>
  <c r="BM9" i="3"/>
  <c r="BM8" i="3"/>
  <c r="BM7" i="3"/>
  <c r="BM6" i="3"/>
  <c r="BM5" i="3"/>
  <c r="BM4" i="3"/>
  <c r="BM3" i="3"/>
  <c r="BM2" i="3"/>
  <c r="BL74" i="3"/>
  <c r="BL73" i="3"/>
  <c r="BL72" i="3"/>
  <c r="BL71" i="3"/>
  <c r="BL70" i="3"/>
  <c r="BL69" i="3"/>
  <c r="BL68" i="3"/>
  <c r="BL67" i="3"/>
  <c r="BL66" i="3"/>
  <c r="BL65" i="3"/>
  <c r="BL64" i="3"/>
  <c r="BL60" i="3"/>
  <c r="BL59" i="3"/>
  <c r="BL58" i="3"/>
  <c r="BL57" i="3"/>
  <c r="BL56" i="3"/>
  <c r="BL55" i="3"/>
  <c r="BL54" i="3"/>
  <c r="BL53" i="3"/>
  <c r="BL52" i="3"/>
  <c r="BL49" i="3"/>
  <c r="BL48" i="3"/>
  <c r="BL47" i="3"/>
  <c r="BL46" i="3"/>
  <c r="BL45" i="3"/>
  <c r="BL44" i="3"/>
  <c r="BL43" i="3"/>
  <c r="BL42" i="3"/>
  <c r="BL41" i="3"/>
  <c r="BL40" i="3"/>
  <c r="BL37" i="3"/>
  <c r="BL36" i="3"/>
  <c r="BL35" i="3"/>
  <c r="BL34" i="3"/>
  <c r="BL33" i="3"/>
  <c r="BL32" i="3"/>
  <c r="BL31" i="3"/>
  <c r="BL30" i="3"/>
  <c r="BL29" i="3"/>
  <c r="BL28" i="3"/>
  <c r="BL27" i="3"/>
  <c r="BL23" i="3"/>
  <c r="BL22" i="3"/>
  <c r="BL21" i="3"/>
  <c r="BL20" i="3"/>
  <c r="BL19" i="3"/>
  <c r="BL18" i="3"/>
  <c r="BL17" i="3"/>
  <c r="BL16" i="3"/>
  <c r="BL15" i="3"/>
  <c r="BL14" i="3"/>
  <c r="BL11" i="3"/>
  <c r="BL10" i="3"/>
  <c r="BL9" i="3"/>
  <c r="BL8" i="3"/>
  <c r="BL7" i="3"/>
  <c r="BL6" i="3"/>
  <c r="BL5" i="3"/>
  <c r="BL4" i="3"/>
  <c r="BL3" i="3"/>
  <c r="BL2" i="3"/>
  <c r="BK73" i="3"/>
  <c r="BK72" i="3"/>
  <c r="BK71" i="3"/>
  <c r="BK70" i="3"/>
  <c r="BK69" i="3"/>
  <c r="BK68" i="3"/>
  <c r="BK67" i="3"/>
  <c r="BK66" i="3"/>
  <c r="BK65" i="3"/>
  <c r="BK64" i="3"/>
  <c r="BK60" i="3"/>
  <c r="BK59" i="3"/>
  <c r="BK58" i="3"/>
  <c r="BK57" i="3"/>
  <c r="BK56" i="3"/>
  <c r="BK55" i="3"/>
  <c r="BK54" i="3"/>
  <c r="BK53" i="3"/>
  <c r="BK52" i="3"/>
  <c r="BK49" i="3"/>
  <c r="BK48" i="3"/>
  <c r="BK47" i="3"/>
  <c r="BK46" i="3"/>
  <c r="BK45" i="3"/>
  <c r="BK44" i="3"/>
  <c r="BK43" i="3"/>
  <c r="BK42" i="3"/>
  <c r="BK41" i="3"/>
  <c r="BK40" i="3"/>
  <c r="BK36" i="3"/>
  <c r="BK35" i="3"/>
  <c r="BK34" i="3"/>
  <c r="BK33" i="3"/>
  <c r="BK32" i="3"/>
  <c r="BK31" i="3"/>
  <c r="BK30" i="3"/>
  <c r="BK29" i="3"/>
  <c r="BK28" i="3"/>
  <c r="BK27" i="3"/>
  <c r="BK24" i="3"/>
  <c r="BK23" i="3"/>
  <c r="BK22" i="3"/>
  <c r="BK21" i="3"/>
  <c r="BK20" i="3"/>
  <c r="BK19" i="3"/>
  <c r="BK18" i="3"/>
  <c r="BK17" i="3"/>
  <c r="BK16" i="3"/>
  <c r="BK15" i="3"/>
  <c r="BK14" i="3"/>
  <c r="BK11" i="3"/>
  <c r="BK10" i="3"/>
  <c r="BK9" i="3"/>
  <c r="BK8" i="3"/>
  <c r="BK7" i="3"/>
  <c r="BK6" i="3"/>
  <c r="BK5" i="3"/>
  <c r="BK4" i="3"/>
  <c r="BK3" i="3"/>
  <c r="BK2" i="3"/>
  <c r="BJ73" i="3"/>
  <c r="BJ72" i="3"/>
  <c r="BJ71" i="3"/>
  <c r="BJ70" i="3"/>
  <c r="BJ69" i="3"/>
  <c r="BJ68" i="3"/>
  <c r="BJ67" i="3"/>
  <c r="BJ66" i="3"/>
  <c r="BJ65" i="3"/>
  <c r="BJ64" i="3"/>
  <c r="BJ61" i="3"/>
  <c r="BJ60" i="3"/>
  <c r="BJ59" i="3"/>
  <c r="BJ58" i="3"/>
  <c r="BJ57" i="3"/>
  <c r="BJ56" i="3"/>
  <c r="BJ55" i="3"/>
  <c r="BJ54" i="3"/>
  <c r="BJ53" i="3"/>
  <c r="BJ52" i="3"/>
  <c r="BJ48" i="3"/>
  <c r="BJ47" i="3"/>
  <c r="BJ46" i="3"/>
  <c r="BJ45" i="3"/>
  <c r="BJ44" i="3"/>
  <c r="BJ43" i="3"/>
  <c r="BJ42" i="3"/>
  <c r="BJ41" i="3"/>
  <c r="BJ40" i="3"/>
  <c r="BJ36" i="3"/>
  <c r="BJ35" i="3"/>
  <c r="BJ34" i="3"/>
  <c r="BJ33" i="3"/>
  <c r="BJ32" i="3"/>
  <c r="BJ31" i="3"/>
  <c r="BJ30" i="3"/>
  <c r="BJ29" i="3"/>
  <c r="BJ28" i="3"/>
  <c r="BJ27" i="3"/>
  <c r="BJ23" i="3"/>
  <c r="BJ22" i="3"/>
  <c r="BJ21" i="3"/>
  <c r="BJ20" i="3"/>
  <c r="BJ19" i="3"/>
  <c r="BJ18" i="3"/>
  <c r="BJ17" i="3"/>
  <c r="BJ16" i="3"/>
  <c r="BJ15" i="3"/>
  <c r="BJ14" i="3"/>
  <c r="BJ11" i="3"/>
  <c r="BJ10" i="3"/>
  <c r="BJ9" i="3"/>
  <c r="BJ8" i="3"/>
  <c r="BJ7" i="3"/>
  <c r="BJ6" i="3"/>
  <c r="BJ5" i="3"/>
  <c r="BJ4" i="3"/>
  <c r="BJ3" i="3"/>
  <c r="BJ2" i="3"/>
  <c r="CU6" i="3" s="1"/>
  <c r="BI73" i="3"/>
  <c r="BI72" i="3"/>
  <c r="BI71" i="3"/>
  <c r="BI70" i="3"/>
  <c r="BI69" i="3"/>
  <c r="BI68" i="3"/>
  <c r="BI67" i="3"/>
  <c r="BI66" i="3"/>
  <c r="BI65" i="3"/>
  <c r="BI64" i="3"/>
  <c r="BI60" i="3"/>
  <c r="BI59" i="3"/>
  <c r="BI58" i="3"/>
  <c r="BI57" i="3"/>
  <c r="BI56" i="3"/>
  <c r="BI55" i="3"/>
  <c r="BI54" i="3"/>
  <c r="BI53" i="3"/>
  <c r="BI52" i="3"/>
  <c r="BI49" i="3"/>
  <c r="BI48" i="3"/>
  <c r="BI47" i="3"/>
  <c r="BI46" i="3"/>
  <c r="BI45" i="3"/>
  <c r="BI44" i="3"/>
  <c r="BI43" i="3"/>
  <c r="BI42" i="3"/>
  <c r="BI41" i="3"/>
  <c r="BI40" i="3"/>
  <c r="BI36" i="3"/>
  <c r="BI35" i="3"/>
  <c r="BI34" i="3"/>
  <c r="BI33" i="3"/>
  <c r="BI32" i="3"/>
  <c r="BI31" i="3"/>
  <c r="BI30" i="3"/>
  <c r="BI29" i="3"/>
  <c r="BI28" i="3"/>
  <c r="BI27" i="3"/>
  <c r="BI23" i="3"/>
  <c r="BI22" i="3"/>
  <c r="BI21" i="3"/>
  <c r="BI20" i="3"/>
  <c r="BI19" i="3"/>
  <c r="BI18" i="3"/>
  <c r="BI17" i="3"/>
  <c r="BI16" i="3"/>
  <c r="BI15" i="3"/>
  <c r="BI14" i="3"/>
  <c r="BI10" i="3"/>
  <c r="BI9" i="3"/>
  <c r="BI8" i="3"/>
  <c r="BI7" i="3"/>
  <c r="BI6" i="3"/>
  <c r="BI5" i="3"/>
  <c r="BI4" i="3"/>
  <c r="BI3" i="3"/>
  <c r="BI2" i="3"/>
  <c r="BH74" i="3"/>
  <c r="BH73" i="3"/>
  <c r="BH72" i="3"/>
  <c r="BH71" i="3"/>
  <c r="BH70" i="3"/>
  <c r="BH69" i="3"/>
  <c r="BH68" i="3"/>
  <c r="BH67" i="3"/>
  <c r="BH66" i="3"/>
  <c r="BH65" i="3"/>
  <c r="BH64" i="3"/>
  <c r="BH60" i="3"/>
  <c r="BH59" i="3"/>
  <c r="BH58" i="3"/>
  <c r="BH57" i="3"/>
  <c r="BH56" i="3"/>
  <c r="BH55" i="3"/>
  <c r="BH54" i="3"/>
  <c r="BH53" i="3"/>
  <c r="BH52" i="3"/>
  <c r="BH49" i="3"/>
  <c r="BH48" i="3"/>
  <c r="BH47" i="3"/>
  <c r="BH46" i="3"/>
  <c r="BH45" i="3"/>
  <c r="BH44" i="3"/>
  <c r="BH43" i="3"/>
  <c r="BH42" i="3"/>
  <c r="BH41" i="3"/>
  <c r="BH40" i="3"/>
  <c r="BH37" i="3"/>
  <c r="BH36" i="3"/>
  <c r="BH35" i="3"/>
  <c r="BH34" i="3"/>
  <c r="BH33" i="3"/>
  <c r="BH32" i="3"/>
  <c r="BH31" i="3"/>
  <c r="BH30" i="3"/>
  <c r="BH29" i="3"/>
  <c r="BH28" i="3"/>
  <c r="BH27" i="3"/>
  <c r="BH23" i="3"/>
  <c r="BH22" i="3"/>
  <c r="BH21" i="3"/>
  <c r="BH20" i="3"/>
  <c r="BH19" i="3"/>
  <c r="BH18" i="3"/>
  <c r="BH17" i="3"/>
  <c r="BH16" i="3"/>
  <c r="BH15" i="3"/>
  <c r="BH14" i="3"/>
  <c r="BH11" i="3"/>
  <c r="BH10" i="3"/>
  <c r="BH9" i="3"/>
  <c r="BH8" i="3"/>
  <c r="BH7" i="3"/>
  <c r="BH6" i="3"/>
  <c r="BH5" i="3"/>
  <c r="BH4" i="3"/>
  <c r="BH3" i="3"/>
  <c r="BH2" i="3"/>
  <c r="BG73" i="3"/>
  <c r="BG72" i="3"/>
  <c r="BG71" i="3"/>
  <c r="BG70" i="3"/>
  <c r="BG69" i="3"/>
  <c r="BG68" i="3"/>
  <c r="BG67" i="3"/>
  <c r="BG66" i="3"/>
  <c r="BG65" i="3"/>
  <c r="BG64" i="3"/>
  <c r="BG60" i="3"/>
  <c r="BG59" i="3"/>
  <c r="BG58" i="3"/>
  <c r="BG57" i="3"/>
  <c r="BG56" i="3"/>
  <c r="BG55" i="3"/>
  <c r="BG54" i="3"/>
  <c r="BG53" i="3"/>
  <c r="BG52" i="3"/>
  <c r="BG49" i="3"/>
  <c r="BG48" i="3"/>
  <c r="BG47" i="3"/>
  <c r="BG46" i="3"/>
  <c r="BG45" i="3"/>
  <c r="BG44" i="3"/>
  <c r="BG43" i="3"/>
  <c r="BG42" i="3"/>
  <c r="BG41" i="3"/>
  <c r="BG40" i="3"/>
  <c r="BG36" i="3"/>
  <c r="BG35" i="3"/>
  <c r="BG34" i="3"/>
  <c r="BG33" i="3"/>
  <c r="BG32" i="3"/>
  <c r="BG31" i="3"/>
  <c r="BG30" i="3"/>
  <c r="BG29" i="3"/>
  <c r="BG28" i="3"/>
  <c r="BG27" i="3"/>
  <c r="BG24" i="3"/>
  <c r="BG23" i="3"/>
  <c r="BG22" i="3"/>
  <c r="BG21" i="3"/>
  <c r="BG20" i="3"/>
  <c r="BG19" i="3"/>
  <c r="BG18" i="3"/>
  <c r="BG17" i="3"/>
  <c r="BG16" i="3"/>
  <c r="BG15" i="3"/>
  <c r="BG14" i="3"/>
  <c r="BG11" i="3"/>
  <c r="BG10" i="3"/>
  <c r="BG9" i="3"/>
  <c r="BG8" i="3"/>
  <c r="BG7" i="3"/>
  <c r="BG6" i="3"/>
  <c r="BG5" i="3"/>
  <c r="BG4" i="3"/>
  <c r="BG3" i="3"/>
  <c r="BG2" i="3"/>
  <c r="BF73" i="3"/>
  <c r="BF72" i="3"/>
  <c r="BF71" i="3"/>
  <c r="BF70" i="3"/>
  <c r="BF69" i="3"/>
  <c r="BF68" i="3"/>
  <c r="BF67" i="3"/>
  <c r="BF66" i="3"/>
  <c r="BF65" i="3"/>
  <c r="BF64" i="3"/>
  <c r="BF61" i="3"/>
  <c r="BF60" i="3"/>
  <c r="BF59" i="3"/>
  <c r="BF58" i="3"/>
  <c r="BF57" i="3"/>
  <c r="BF56" i="3"/>
  <c r="BF55" i="3"/>
  <c r="BF54" i="3"/>
  <c r="BF53" i="3"/>
  <c r="BF52" i="3"/>
  <c r="BF48" i="3"/>
  <c r="BF47" i="3"/>
  <c r="BF46" i="3"/>
  <c r="BF45" i="3"/>
  <c r="BF44" i="3"/>
  <c r="BF43" i="3"/>
  <c r="BF42" i="3"/>
  <c r="BF41" i="3"/>
  <c r="BF40" i="3"/>
  <c r="BF37" i="3"/>
  <c r="BF36" i="3"/>
  <c r="BF35" i="3"/>
  <c r="BF34" i="3"/>
  <c r="BF33" i="3"/>
  <c r="BF32" i="3"/>
  <c r="BF31" i="3"/>
  <c r="BF30" i="3"/>
  <c r="BF29" i="3"/>
  <c r="BF28" i="3"/>
  <c r="BF27" i="3"/>
  <c r="BF24" i="3"/>
  <c r="BF23" i="3"/>
  <c r="BF22" i="3"/>
  <c r="BF21" i="3"/>
  <c r="BF20" i="3"/>
  <c r="BF19" i="3"/>
  <c r="BF18" i="3"/>
  <c r="BF17" i="3"/>
  <c r="BF16" i="3"/>
  <c r="BF15" i="3"/>
  <c r="BF14" i="3"/>
  <c r="BF11" i="3"/>
  <c r="BF10" i="3"/>
  <c r="BF9" i="3"/>
  <c r="BF8" i="3"/>
  <c r="BF7" i="3"/>
  <c r="BF6" i="3"/>
  <c r="BF5" i="3"/>
  <c r="BF4" i="3"/>
  <c r="BF3" i="3"/>
  <c r="BF2" i="3"/>
  <c r="BE73" i="3"/>
  <c r="BE72" i="3"/>
  <c r="BE71" i="3"/>
  <c r="BE70" i="3"/>
  <c r="BE69" i="3"/>
  <c r="BE68" i="3"/>
  <c r="BE67" i="3"/>
  <c r="BE66" i="3"/>
  <c r="BE65" i="3"/>
  <c r="BE64" i="3"/>
  <c r="BE61" i="3"/>
  <c r="BE60" i="3"/>
  <c r="BE59" i="3"/>
  <c r="BE58" i="3"/>
  <c r="BE57" i="3"/>
  <c r="BE56" i="3"/>
  <c r="BE55" i="3"/>
  <c r="BE54" i="3"/>
  <c r="BE53" i="3"/>
  <c r="BE52" i="3"/>
  <c r="BE49" i="3"/>
  <c r="BE48" i="3"/>
  <c r="BE47" i="3"/>
  <c r="BE46" i="3"/>
  <c r="BE45" i="3"/>
  <c r="BE44" i="3"/>
  <c r="BE43" i="3"/>
  <c r="BE42" i="3"/>
  <c r="BE41" i="3"/>
  <c r="BE40" i="3"/>
  <c r="BE36" i="3"/>
  <c r="BE35" i="3"/>
  <c r="BE34" i="3"/>
  <c r="BE33" i="3"/>
  <c r="BE32" i="3"/>
  <c r="BE31" i="3"/>
  <c r="BE30" i="3"/>
  <c r="BE29" i="3"/>
  <c r="BE28" i="3"/>
  <c r="BE27" i="3"/>
  <c r="BE23" i="3"/>
  <c r="BE22" i="3"/>
  <c r="BE21" i="3"/>
  <c r="BE20" i="3"/>
  <c r="BE19" i="3"/>
  <c r="BE18" i="3"/>
  <c r="BE17" i="3"/>
  <c r="BE16" i="3"/>
  <c r="BE15" i="3"/>
  <c r="BE14" i="3"/>
  <c r="BE11" i="3"/>
  <c r="BE10" i="3"/>
  <c r="BE9" i="3"/>
  <c r="BE8" i="3"/>
  <c r="BE7" i="3"/>
  <c r="BE6" i="3"/>
  <c r="BE5" i="3"/>
  <c r="BE4" i="3"/>
  <c r="BE3" i="3"/>
  <c r="BE2" i="3"/>
  <c r="BD74" i="3"/>
  <c r="BD73" i="3"/>
  <c r="BD72" i="3"/>
  <c r="BD71" i="3"/>
  <c r="BD70" i="3"/>
  <c r="BD69" i="3"/>
  <c r="BD68" i="3"/>
  <c r="BD67" i="3"/>
  <c r="BD66" i="3"/>
  <c r="BD65" i="3"/>
  <c r="BD64" i="3"/>
  <c r="BD61" i="3"/>
  <c r="BD60" i="3"/>
  <c r="BD59" i="3"/>
  <c r="BD58" i="3"/>
  <c r="BD57" i="3"/>
  <c r="BD56" i="3"/>
  <c r="BD55" i="3"/>
  <c r="BD54" i="3"/>
  <c r="BD53" i="3"/>
  <c r="BD52" i="3"/>
  <c r="BD49" i="3"/>
  <c r="BD48" i="3"/>
  <c r="BD47" i="3"/>
  <c r="BD46" i="3"/>
  <c r="BD45" i="3"/>
  <c r="BD44" i="3"/>
  <c r="BD43" i="3"/>
  <c r="BD42" i="3"/>
  <c r="BD41" i="3"/>
  <c r="BD40" i="3"/>
  <c r="BD37" i="3"/>
  <c r="BD36" i="3"/>
  <c r="BD35" i="3"/>
  <c r="BD34" i="3"/>
  <c r="BD33" i="3"/>
  <c r="BD32" i="3"/>
  <c r="BD31" i="3"/>
  <c r="BD30" i="3"/>
  <c r="BD29" i="3"/>
  <c r="BD28" i="3"/>
  <c r="BD27" i="3"/>
  <c r="BD24" i="3"/>
  <c r="BD23" i="3"/>
  <c r="BD22" i="3"/>
  <c r="BD21" i="3"/>
  <c r="BD20" i="3"/>
  <c r="BD19" i="3"/>
  <c r="BD18" i="3"/>
  <c r="BD17" i="3"/>
  <c r="BD16" i="3"/>
  <c r="BD15" i="3"/>
  <c r="BD14" i="3"/>
  <c r="BD11" i="3"/>
  <c r="BD10" i="3"/>
  <c r="BD9" i="3"/>
  <c r="BD8" i="3"/>
  <c r="BD7" i="3"/>
  <c r="BD6" i="3"/>
  <c r="BD5" i="3"/>
  <c r="BD4" i="3"/>
  <c r="BD3" i="3"/>
  <c r="BD2" i="3"/>
  <c r="BC74" i="3"/>
  <c r="BC73" i="3"/>
  <c r="BC72" i="3"/>
  <c r="BC71" i="3"/>
  <c r="BC70" i="3"/>
  <c r="BC69" i="3"/>
  <c r="BC68" i="3"/>
  <c r="BC67" i="3"/>
  <c r="BC66" i="3"/>
  <c r="BC65" i="3"/>
  <c r="BC64" i="3"/>
  <c r="BC60" i="3"/>
  <c r="BC59" i="3"/>
  <c r="BC58" i="3"/>
  <c r="BC57" i="3"/>
  <c r="BC56" i="3"/>
  <c r="BC55" i="3"/>
  <c r="BC54" i="3"/>
  <c r="BC53" i="3"/>
  <c r="BC52" i="3"/>
  <c r="BC49" i="3"/>
  <c r="BC48" i="3"/>
  <c r="BC47" i="3"/>
  <c r="BC46" i="3"/>
  <c r="BC45" i="3"/>
  <c r="BC44" i="3"/>
  <c r="BC43" i="3"/>
  <c r="BC42" i="3"/>
  <c r="BC41" i="3"/>
  <c r="BC40" i="3"/>
  <c r="BC37" i="3"/>
  <c r="BC36" i="3"/>
  <c r="BC35" i="3"/>
  <c r="BC34" i="3"/>
  <c r="BC33" i="3"/>
  <c r="BC32" i="3"/>
  <c r="BC31" i="3"/>
  <c r="BC30" i="3"/>
  <c r="BC29" i="3"/>
  <c r="BC28" i="3"/>
  <c r="BC27" i="3"/>
  <c r="BC24" i="3"/>
  <c r="BC23" i="3"/>
  <c r="BC22" i="3"/>
  <c r="BC21" i="3"/>
  <c r="BC20" i="3"/>
  <c r="BC19" i="3"/>
  <c r="BC18" i="3"/>
  <c r="BC17" i="3"/>
  <c r="BC16" i="3"/>
  <c r="BC15" i="3"/>
  <c r="BC14" i="3"/>
  <c r="BC12" i="3"/>
  <c r="BC11" i="3"/>
  <c r="BC10" i="3"/>
  <c r="BC9" i="3"/>
  <c r="BC8" i="3"/>
  <c r="BC7" i="3"/>
  <c r="BC6" i="3"/>
  <c r="BC5" i="3"/>
  <c r="BC4" i="3"/>
  <c r="BC3" i="3"/>
  <c r="BC2" i="3"/>
  <c r="BB73" i="3"/>
  <c r="BB72" i="3"/>
  <c r="BB71" i="3"/>
  <c r="BB70" i="3"/>
  <c r="BB69" i="3"/>
  <c r="BB68" i="3"/>
  <c r="BB67" i="3"/>
  <c r="BB66" i="3"/>
  <c r="BB65" i="3"/>
  <c r="BB64" i="3"/>
  <c r="BB61" i="3"/>
  <c r="BB60" i="3"/>
  <c r="BB59" i="3"/>
  <c r="BB58" i="3"/>
  <c r="BB57" i="3"/>
  <c r="BB56" i="3"/>
  <c r="BB55" i="3"/>
  <c r="BB54" i="3"/>
  <c r="BB53" i="3"/>
  <c r="BB52" i="3"/>
  <c r="BB48" i="3"/>
  <c r="BB47" i="3"/>
  <c r="BB46" i="3"/>
  <c r="BB45" i="3"/>
  <c r="BB44" i="3"/>
  <c r="BB43" i="3"/>
  <c r="BB42" i="3"/>
  <c r="BB41" i="3"/>
  <c r="BB40" i="3"/>
  <c r="BB36" i="3"/>
  <c r="BB35" i="3"/>
  <c r="BB34" i="3"/>
  <c r="BB33" i="3"/>
  <c r="BB32" i="3"/>
  <c r="BB31" i="3"/>
  <c r="BB30" i="3"/>
  <c r="BB29" i="3"/>
  <c r="BB28" i="3"/>
  <c r="BB27" i="3"/>
  <c r="BB23" i="3"/>
  <c r="BB22" i="3"/>
  <c r="BB21" i="3"/>
  <c r="BB20" i="3"/>
  <c r="BB19" i="3"/>
  <c r="BB18" i="3"/>
  <c r="BB17" i="3"/>
  <c r="BB16" i="3"/>
  <c r="BB15" i="3"/>
  <c r="BB14" i="3"/>
  <c r="BB11" i="3"/>
  <c r="BB10" i="3"/>
  <c r="BB9" i="3"/>
  <c r="BB8" i="3"/>
  <c r="BB7" i="3"/>
  <c r="BB6" i="3"/>
  <c r="BB5" i="3"/>
  <c r="BB4" i="3"/>
  <c r="BB3" i="3"/>
  <c r="BB2" i="3"/>
  <c r="BA73" i="3"/>
  <c r="BA72" i="3"/>
  <c r="BA71" i="3"/>
  <c r="BA70" i="3"/>
  <c r="BA69" i="3"/>
  <c r="BA68" i="3"/>
  <c r="BA67" i="3"/>
  <c r="BA66" i="3"/>
  <c r="BA65" i="3"/>
  <c r="BA64" i="3"/>
  <c r="BA60" i="3"/>
  <c r="BA59" i="3"/>
  <c r="BA58" i="3"/>
  <c r="BA57" i="3"/>
  <c r="BA56" i="3"/>
  <c r="BA55" i="3"/>
  <c r="BA54" i="3"/>
  <c r="BA53" i="3"/>
  <c r="BA52" i="3"/>
  <c r="BA49" i="3"/>
  <c r="BA48" i="3"/>
  <c r="BA47" i="3"/>
  <c r="BA46" i="3"/>
  <c r="BA45" i="3"/>
  <c r="BA44" i="3"/>
  <c r="BA43" i="3"/>
  <c r="BA42" i="3"/>
  <c r="BA41" i="3"/>
  <c r="BA40" i="3"/>
  <c r="BA36" i="3"/>
  <c r="BA35" i="3"/>
  <c r="BA34" i="3"/>
  <c r="BA33" i="3"/>
  <c r="BA32" i="3"/>
  <c r="BA31" i="3"/>
  <c r="BA30" i="3"/>
  <c r="BA29" i="3"/>
  <c r="BA28" i="3"/>
  <c r="BA27" i="3"/>
  <c r="BA23" i="3"/>
  <c r="BA22" i="3"/>
  <c r="BA21" i="3"/>
  <c r="BA20" i="3"/>
  <c r="BA19" i="3"/>
  <c r="BA18" i="3"/>
  <c r="BA17" i="3"/>
  <c r="BA16" i="3"/>
  <c r="BA15" i="3"/>
  <c r="BA14" i="3"/>
  <c r="BA10" i="3"/>
  <c r="BA9" i="3"/>
  <c r="BA8" i="3"/>
  <c r="BA7" i="3"/>
  <c r="BA6" i="3"/>
  <c r="BA5" i="3"/>
  <c r="BA4" i="3"/>
  <c r="BA3" i="3"/>
  <c r="BA2" i="3"/>
  <c r="AZ74" i="3"/>
  <c r="AZ73" i="3"/>
  <c r="AZ72" i="3"/>
  <c r="AZ71" i="3"/>
  <c r="AZ70" i="3"/>
  <c r="AZ69" i="3"/>
  <c r="AZ68" i="3"/>
  <c r="AZ67" i="3"/>
  <c r="AZ66" i="3"/>
  <c r="AZ65" i="3"/>
  <c r="AZ64" i="3"/>
  <c r="AZ60" i="3"/>
  <c r="AZ59" i="3"/>
  <c r="AZ58" i="3"/>
  <c r="AZ57" i="3"/>
  <c r="AZ56" i="3"/>
  <c r="AZ55" i="3"/>
  <c r="AZ54" i="3"/>
  <c r="AZ53" i="3"/>
  <c r="AZ52" i="3"/>
  <c r="AZ49" i="3"/>
  <c r="AZ48" i="3"/>
  <c r="AZ47" i="3"/>
  <c r="AZ46" i="3"/>
  <c r="AZ45" i="3"/>
  <c r="AZ44" i="3"/>
  <c r="AZ43" i="3"/>
  <c r="AZ42" i="3"/>
  <c r="AZ41" i="3"/>
  <c r="AZ40" i="3"/>
  <c r="AZ37" i="3"/>
  <c r="AZ36" i="3"/>
  <c r="AZ35" i="3"/>
  <c r="AZ34" i="3"/>
  <c r="AZ33" i="3"/>
  <c r="AZ32" i="3"/>
  <c r="AZ31" i="3"/>
  <c r="AZ30" i="3"/>
  <c r="AZ29" i="3"/>
  <c r="AZ28" i="3"/>
  <c r="AZ27" i="3"/>
  <c r="AZ23" i="3"/>
  <c r="AZ22" i="3"/>
  <c r="AZ21" i="3"/>
  <c r="AZ20" i="3"/>
  <c r="AZ19" i="3"/>
  <c r="AZ18" i="3"/>
  <c r="AZ17" i="3"/>
  <c r="AZ16" i="3"/>
  <c r="AZ15" i="3"/>
  <c r="AZ14" i="3"/>
  <c r="AZ11" i="3"/>
  <c r="AZ10" i="3"/>
  <c r="AZ9" i="3"/>
  <c r="AZ8" i="3"/>
  <c r="AZ7" i="3"/>
  <c r="AZ6" i="3"/>
  <c r="AZ5" i="3"/>
  <c r="AZ4" i="3"/>
  <c r="AZ3" i="3"/>
  <c r="AZ2" i="3"/>
  <c r="AY73" i="3"/>
  <c r="AY72" i="3"/>
  <c r="AY71" i="3"/>
  <c r="AY70" i="3"/>
  <c r="AY69" i="3"/>
  <c r="AY68" i="3"/>
  <c r="AY67" i="3"/>
  <c r="AY66" i="3"/>
  <c r="AY65" i="3"/>
  <c r="AY64" i="3"/>
  <c r="AY60" i="3"/>
  <c r="AY59" i="3"/>
  <c r="AY58" i="3"/>
  <c r="AY57" i="3"/>
  <c r="AY56" i="3"/>
  <c r="AY55" i="3"/>
  <c r="AY54" i="3"/>
  <c r="AY53" i="3"/>
  <c r="AY52" i="3"/>
  <c r="AY49" i="3"/>
  <c r="AY48" i="3"/>
  <c r="AY47" i="3"/>
  <c r="AY46" i="3"/>
  <c r="AY45" i="3"/>
  <c r="AY44" i="3"/>
  <c r="AY43" i="3"/>
  <c r="AY42" i="3"/>
  <c r="AY41" i="3"/>
  <c r="AY40" i="3"/>
  <c r="AY36" i="3"/>
  <c r="AY35" i="3"/>
  <c r="AY34" i="3"/>
  <c r="AY33" i="3"/>
  <c r="AY32" i="3"/>
  <c r="AY31" i="3"/>
  <c r="AY30" i="3"/>
  <c r="AY29" i="3"/>
  <c r="AY28" i="3"/>
  <c r="AY27" i="3"/>
  <c r="AY24" i="3"/>
  <c r="AY23" i="3"/>
  <c r="AY22" i="3"/>
  <c r="AY21" i="3"/>
  <c r="AY20" i="3"/>
  <c r="AY19" i="3"/>
  <c r="AY18" i="3"/>
  <c r="AY17" i="3"/>
  <c r="AY16" i="3"/>
  <c r="AY15" i="3"/>
  <c r="AY14" i="3"/>
  <c r="AY11" i="3"/>
  <c r="AY10" i="3"/>
  <c r="AY9" i="3"/>
  <c r="AY8" i="3"/>
  <c r="AY7" i="3"/>
  <c r="AY6" i="3"/>
  <c r="AY5" i="3"/>
  <c r="AY4" i="3"/>
  <c r="AY3" i="3"/>
  <c r="AY2" i="3"/>
  <c r="R74" i="3"/>
  <c r="Q74" i="3"/>
  <c r="N74" i="3"/>
  <c r="M74" i="3"/>
  <c r="J74" i="3"/>
  <c r="CR74" i="3" s="1"/>
  <c r="R73" i="3"/>
  <c r="Q73" i="3"/>
  <c r="N73" i="3"/>
  <c r="M73" i="3"/>
  <c r="L73" i="3"/>
  <c r="CT73" i="3" s="1"/>
  <c r="K73" i="3"/>
  <c r="CS73" i="3" s="1"/>
  <c r="J73" i="3"/>
  <c r="I73" i="3"/>
  <c r="R72" i="3"/>
  <c r="Q72" i="3"/>
  <c r="N72" i="3"/>
  <c r="M72" i="3"/>
  <c r="L72" i="3"/>
  <c r="CT72" i="3" s="1"/>
  <c r="K72" i="3"/>
  <c r="CS72" i="3" s="1"/>
  <c r="J72" i="3"/>
  <c r="I72" i="3"/>
  <c r="CQ72" i="3" s="1"/>
  <c r="R71" i="3"/>
  <c r="Q71" i="3"/>
  <c r="N71" i="3"/>
  <c r="M71" i="3"/>
  <c r="L71" i="3"/>
  <c r="K71" i="3"/>
  <c r="CS71" i="3" s="1"/>
  <c r="J71" i="3"/>
  <c r="CR71" i="3" s="1"/>
  <c r="I71" i="3"/>
  <c r="CQ71" i="3" s="1"/>
  <c r="R70" i="3"/>
  <c r="Q70" i="3"/>
  <c r="N70" i="3"/>
  <c r="M70" i="3"/>
  <c r="L70" i="3"/>
  <c r="CT70" i="3" s="1"/>
  <c r="K70" i="3"/>
  <c r="J70" i="3"/>
  <c r="CR70" i="3" s="1"/>
  <c r="I70" i="3"/>
  <c r="CQ70" i="3" s="1"/>
  <c r="R69" i="3"/>
  <c r="Q69" i="3"/>
  <c r="N69" i="3"/>
  <c r="M69" i="3"/>
  <c r="L69" i="3"/>
  <c r="CT69" i="3" s="1"/>
  <c r="K69" i="3"/>
  <c r="J69" i="3"/>
  <c r="I69" i="3"/>
  <c r="CQ69" i="3" s="1"/>
  <c r="R68" i="3"/>
  <c r="Q68" i="3"/>
  <c r="N68" i="3"/>
  <c r="M68" i="3"/>
  <c r="L68" i="3"/>
  <c r="CT68" i="3" s="1"/>
  <c r="K68" i="3"/>
  <c r="CS68" i="3" s="1"/>
  <c r="J68" i="3"/>
  <c r="CR68" i="3" s="1"/>
  <c r="I68" i="3"/>
  <c r="R67" i="3"/>
  <c r="Q67" i="3"/>
  <c r="N67" i="3"/>
  <c r="M67" i="3"/>
  <c r="L67" i="3"/>
  <c r="K67" i="3"/>
  <c r="CS67" i="3" s="1"/>
  <c r="J67" i="3"/>
  <c r="CR67" i="3" s="1"/>
  <c r="I67" i="3"/>
  <c r="CQ67" i="3" s="1"/>
  <c r="R66" i="3"/>
  <c r="Q66" i="3"/>
  <c r="N66" i="3"/>
  <c r="M66" i="3"/>
  <c r="L66" i="3"/>
  <c r="K66" i="3"/>
  <c r="J66" i="3"/>
  <c r="CR66" i="3" s="1"/>
  <c r="I66" i="3"/>
  <c r="CQ66" i="3" s="1"/>
  <c r="R65" i="3"/>
  <c r="Q65" i="3"/>
  <c r="N65" i="3"/>
  <c r="M65" i="3"/>
  <c r="L65" i="3"/>
  <c r="CT65" i="3" s="1"/>
  <c r="K65" i="3"/>
  <c r="CS65" i="3" s="1"/>
  <c r="J65" i="3"/>
  <c r="I65" i="3"/>
  <c r="R64" i="3"/>
  <c r="Q64" i="3"/>
  <c r="N64" i="3"/>
  <c r="M64" i="3"/>
  <c r="L64" i="3"/>
  <c r="CT64" i="3" s="1"/>
  <c r="K64" i="3"/>
  <c r="CS64" i="3" s="1"/>
  <c r="J64" i="3"/>
  <c r="I64" i="3"/>
  <c r="CQ64" i="3" s="1"/>
  <c r="R61" i="3"/>
  <c r="N61" i="3"/>
  <c r="M61" i="3"/>
  <c r="L61" i="3"/>
  <c r="CT61" i="3" s="1"/>
  <c r="R60" i="3"/>
  <c r="Q60" i="3"/>
  <c r="N60" i="3"/>
  <c r="M60" i="3"/>
  <c r="L60" i="3"/>
  <c r="CT60" i="3" s="1"/>
  <c r="K60" i="3"/>
  <c r="CS60" i="3" s="1"/>
  <c r="J60" i="3"/>
  <c r="CR60" i="3" s="1"/>
  <c r="I60" i="3"/>
  <c r="CQ60" i="3" s="1"/>
  <c r="R59" i="3"/>
  <c r="Q59" i="3"/>
  <c r="N59" i="3"/>
  <c r="M59" i="3"/>
  <c r="L59" i="3"/>
  <c r="CT59" i="3" s="1"/>
  <c r="K59" i="3"/>
  <c r="J59" i="3"/>
  <c r="CR59" i="3" s="1"/>
  <c r="I59" i="3"/>
  <c r="CQ59" i="3" s="1"/>
  <c r="R58" i="3"/>
  <c r="Q58" i="3"/>
  <c r="N58" i="3"/>
  <c r="M58" i="3"/>
  <c r="L58" i="3"/>
  <c r="CT58" i="3" s="1"/>
  <c r="K58" i="3"/>
  <c r="J58" i="3"/>
  <c r="I58" i="3"/>
  <c r="CQ58" i="3" s="1"/>
  <c r="R57" i="3"/>
  <c r="Q57" i="3"/>
  <c r="N57" i="3"/>
  <c r="M57" i="3"/>
  <c r="L57" i="3"/>
  <c r="CT57" i="3" s="1"/>
  <c r="K57" i="3"/>
  <c r="CS57" i="3" s="1"/>
  <c r="J57" i="3"/>
  <c r="CR57" i="3" s="1"/>
  <c r="I57" i="3"/>
  <c r="CQ57" i="3" s="1"/>
  <c r="R56" i="3"/>
  <c r="Q56" i="3"/>
  <c r="N56" i="3"/>
  <c r="M56" i="3"/>
  <c r="L56" i="3"/>
  <c r="CT56" i="3" s="1"/>
  <c r="K56" i="3"/>
  <c r="J56" i="3"/>
  <c r="CR56" i="3" s="1"/>
  <c r="I56" i="3"/>
  <c r="CQ56" i="3" s="1"/>
  <c r="R55" i="3"/>
  <c r="Q55" i="3"/>
  <c r="N55" i="3"/>
  <c r="M55" i="3"/>
  <c r="L55" i="3"/>
  <c r="CT55" i="3" s="1"/>
  <c r="K55" i="3"/>
  <c r="J55" i="3"/>
  <c r="CR55" i="3" s="1"/>
  <c r="I55" i="3"/>
  <c r="CQ55" i="3" s="1"/>
  <c r="R54" i="3"/>
  <c r="Q54" i="3"/>
  <c r="N54" i="3"/>
  <c r="M54" i="3"/>
  <c r="L54" i="3"/>
  <c r="CT54" i="3" s="1"/>
  <c r="K54" i="3"/>
  <c r="CS54" i="3" s="1"/>
  <c r="J54" i="3"/>
  <c r="CR54" i="3" s="1"/>
  <c r="I54" i="3"/>
  <c r="CQ54" i="3" s="1"/>
  <c r="R53" i="3"/>
  <c r="Q53" i="3"/>
  <c r="N53" i="3"/>
  <c r="M53" i="3"/>
  <c r="L53" i="3"/>
  <c r="K53" i="3"/>
  <c r="CS53" i="3" s="1"/>
  <c r="J53" i="3"/>
  <c r="CR53" i="3" s="1"/>
  <c r="I53" i="3"/>
  <c r="CQ53" i="3" s="1"/>
  <c r="R52" i="3"/>
  <c r="Q52" i="3"/>
  <c r="N52" i="3"/>
  <c r="M52" i="3"/>
  <c r="L52" i="3"/>
  <c r="CT52" i="3" s="1"/>
  <c r="K52" i="3"/>
  <c r="CS52" i="3" s="1"/>
  <c r="J52" i="3"/>
  <c r="CR52" i="3" s="1"/>
  <c r="I52" i="3"/>
  <c r="CQ52" i="3" s="1"/>
  <c r="M50" i="3"/>
  <c r="R49" i="3"/>
  <c r="Q49" i="3"/>
  <c r="N49" i="3"/>
  <c r="M49" i="3"/>
  <c r="K49" i="3"/>
  <c r="J49" i="3"/>
  <c r="CR49" i="3" s="1"/>
  <c r="I49" i="3"/>
  <c r="CQ49" i="3" s="1"/>
  <c r="R48" i="3"/>
  <c r="Q48" i="3"/>
  <c r="N48" i="3"/>
  <c r="M48" i="3"/>
  <c r="L48" i="3"/>
  <c r="CT48" i="3" s="1"/>
  <c r="K48" i="3"/>
  <c r="J48" i="3"/>
  <c r="I48" i="3"/>
  <c r="CQ48" i="3" s="1"/>
  <c r="R47" i="3"/>
  <c r="Q47" i="3"/>
  <c r="N47" i="3"/>
  <c r="M47" i="3"/>
  <c r="L47" i="3"/>
  <c r="CT47" i="3" s="1"/>
  <c r="K47" i="3"/>
  <c r="CS47" i="3" s="1"/>
  <c r="J47" i="3"/>
  <c r="CR47" i="3" s="1"/>
  <c r="I47" i="3"/>
  <c r="CQ47" i="3" s="1"/>
  <c r="R46" i="3"/>
  <c r="Q46" i="3"/>
  <c r="N46" i="3"/>
  <c r="M46" i="3"/>
  <c r="L46" i="3"/>
  <c r="CT46" i="3" s="1"/>
  <c r="K46" i="3"/>
  <c r="J46" i="3"/>
  <c r="CR46" i="3" s="1"/>
  <c r="I46" i="3"/>
  <c r="CQ46" i="3" s="1"/>
  <c r="R45" i="3"/>
  <c r="Q45" i="3"/>
  <c r="N45" i="3"/>
  <c r="M45" i="3"/>
  <c r="L45" i="3"/>
  <c r="CT45" i="3" s="1"/>
  <c r="K45" i="3"/>
  <c r="J45" i="3"/>
  <c r="CR45" i="3" s="1"/>
  <c r="I45" i="3"/>
  <c r="CQ45" i="3" s="1"/>
  <c r="R44" i="3"/>
  <c r="Q44" i="3"/>
  <c r="N44" i="3"/>
  <c r="M44" i="3"/>
  <c r="L44" i="3"/>
  <c r="CT44" i="3" s="1"/>
  <c r="K44" i="3"/>
  <c r="CS44" i="3" s="1"/>
  <c r="J44" i="3"/>
  <c r="CR44" i="3" s="1"/>
  <c r="I44" i="3"/>
  <c r="CQ44" i="3" s="1"/>
  <c r="R43" i="3"/>
  <c r="Q43" i="3"/>
  <c r="N43" i="3"/>
  <c r="M43" i="3"/>
  <c r="L43" i="3"/>
  <c r="CT43" i="3" s="1"/>
  <c r="K43" i="3"/>
  <c r="CS43" i="3" s="1"/>
  <c r="J43" i="3"/>
  <c r="CR43" i="3" s="1"/>
  <c r="I43" i="3"/>
  <c r="CQ43" i="3" s="1"/>
  <c r="R42" i="3"/>
  <c r="Q42" i="3"/>
  <c r="N42" i="3"/>
  <c r="M42" i="3"/>
  <c r="L42" i="3"/>
  <c r="CT42" i="3" s="1"/>
  <c r="K42" i="3"/>
  <c r="CS42" i="3" s="1"/>
  <c r="J42" i="3"/>
  <c r="CR42" i="3" s="1"/>
  <c r="I42" i="3"/>
  <c r="CQ42" i="3" s="1"/>
  <c r="R41" i="3"/>
  <c r="Q41" i="3"/>
  <c r="N41" i="3"/>
  <c r="M41" i="3"/>
  <c r="L41" i="3"/>
  <c r="CT41" i="3" s="1"/>
  <c r="K41" i="3"/>
  <c r="J41" i="3"/>
  <c r="CR41" i="3" s="1"/>
  <c r="I41" i="3"/>
  <c r="CQ41" i="3" s="1"/>
  <c r="R40" i="3"/>
  <c r="Q40" i="3"/>
  <c r="N40" i="3"/>
  <c r="M40" i="3"/>
  <c r="L40" i="3"/>
  <c r="CT40" i="3" s="1"/>
  <c r="K40" i="3"/>
  <c r="J40" i="3"/>
  <c r="I40" i="3"/>
  <c r="CQ40" i="3" s="1"/>
  <c r="R37" i="3"/>
  <c r="Q37" i="3"/>
  <c r="N37" i="3"/>
  <c r="M37" i="3"/>
  <c r="J37" i="3"/>
  <c r="CR37" i="3" s="1"/>
  <c r="R36" i="3"/>
  <c r="Q36" i="3"/>
  <c r="N36" i="3"/>
  <c r="M36" i="3"/>
  <c r="L36" i="3"/>
  <c r="CT36" i="3" s="1"/>
  <c r="K36" i="3"/>
  <c r="CS36" i="3" s="1"/>
  <c r="J36" i="3"/>
  <c r="CR36" i="3" s="1"/>
  <c r="I36" i="3"/>
  <c r="CQ36" i="3" s="1"/>
  <c r="R35" i="3"/>
  <c r="Q35" i="3"/>
  <c r="N35" i="3"/>
  <c r="M35" i="3"/>
  <c r="L35" i="3"/>
  <c r="K35" i="3"/>
  <c r="CS35" i="3" s="1"/>
  <c r="J35" i="3"/>
  <c r="CR35" i="3" s="1"/>
  <c r="I35" i="3"/>
  <c r="CQ35" i="3" s="1"/>
  <c r="R34" i="3"/>
  <c r="Q34" i="3"/>
  <c r="N34" i="3"/>
  <c r="M34" i="3"/>
  <c r="L34" i="3"/>
  <c r="K34" i="3"/>
  <c r="J34" i="3"/>
  <c r="CR34" i="3" s="1"/>
  <c r="I34" i="3"/>
  <c r="CQ34" i="3" s="1"/>
  <c r="R33" i="3"/>
  <c r="Q33" i="3"/>
  <c r="N33" i="3"/>
  <c r="M33" i="3"/>
  <c r="L33" i="3"/>
  <c r="CT33" i="3" s="1"/>
  <c r="K33" i="3"/>
  <c r="CS33" i="3" s="1"/>
  <c r="J33" i="3"/>
  <c r="I33" i="3"/>
  <c r="R32" i="3"/>
  <c r="Q32" i="3"/>
  <c r="N32" i="3"/>
  <c r="M32" i="3"/>
  <c r="L32" i="3"/>
  <c r="CT32" i="3" s="1"/>
  <c r="K32" i="3"/>
  <c r="CS32" i="3" s="1"/>
  <c r="J32" i="3"/>
  <c r="CR32" i="3" s="1"/>
  <c r="I32" i="3"/>
  <c r="CQ32" i="3" s="1"/>
  <c r="R31" i="3"/>
  <c r="Q31" i="3"/>
  <c r="N31" i="3"/>
  <c r="M31" i="3"/>
  <c r="L31" i="3"/>
  <c r="K31" i="3"/>
  <c r="CS31" i="3" s="1"/>
  <c r="J31" i="3"/>
  <c r="CR31" i="3" s="1"/>
  <c r="I31" i="3"/>
  <c r="CQ31" i="3" s="1"/>
  <c r="R30" i="3"/>
  <c r="Q30" i="3"/>
  <c r="N30" i="3"/>
  <c r="M30" i="3"/>
  <c r="L30" i="3"/>
  <c r="CT30" i="3" s="1"/>
  <c r="K30" i="3"/>
  <c r="J30" i="3"/>
  <c r="I30" i="3"/>
  <c r="CQ30" i="3" s="1"/>
  <c r="R29" i="3"/>
  <c r="Q29" i="3"/>
  <c r="N29" i="3"/>
  <c r="M29" i="3"/>
  <c r="L29" i="3"/>
  <c r="CT29" i="3" s="1"/>
  <c r="K29" i="3"/>
  <c r="J29" i="3"/>
  <c r="CR29" i="3" s="1"/>
  <c r="I29" i="3"/>
  <c r="CQ29" i="3" s="1"/>
  <c r="R28" i="3"/>
  <c r="Q28" i="3"/>
  <c r="N28" i="3"/>
  <c r="M28" i="3"/>
  <c r="L28" i="3"/>
  <c r="CT28" i="3" s="1"/>
  <c r="K28" i="3"/>
  <c r="CS28" i="3" s="1"/>
  <c r="J28" i="3"/>
  <c r="CR28" i="3" s="1"/>
  <c r="I28" i="3"/>
  <c r="CQ28" i="3" s="1"/>
  <c r="R27" i="3"/>
  <c r="Q27" i="3"/>
  <c r="N27" i="3"/>
  <c r="M27" i="3"/>
  <c r="L27" i="3"/>
  <c r="K27" i="3"/>
  <c r="CS27" i="3" s="1"/>
  <c r="J27" i="3"/>
  <c r="CR27" i="3" s="1"/>
  <c r="I27" i="3"/>
  <c r="CQ27" i="3" s="1"/>
  <c r="R24" i="3"/>
  <c r="Q24" i="3"/>
  <c r="N24" i="3"/>
  <c r="M24" i="3"/>
  <c r="I24" i="3"/>
  <c r="CQ24" i="3" s="1"/>
  <c r="R23" i="3"/>
  <c r="Q23" i="3"/>
  <c r="N23" i="3"/>
  <c r="M23" i="3"/>
  <c r="L23" i="3"/>
  <c r="CT23" i="3" s="1"/>
  <c r="K23" i="3"/>
  <c r="CS23" i="3" s="1"/>
  <c r="J23" i="3"/>
  <c r="I23" i="3"/>
  <c r="R22" i="3"/>
  <c r="Q22" i="3"/>
  <c r="N22" i="3"/>
  <c r="M22" i="3"/>
  <c r="L22" i="3"/>
  <c r="CT22" i="3" s="1"/>
  <c r="K22" i="3"/>
  <c r="CS22" i="3" s="1"/>
  <c r="J22" i="3"/>
  <c r="I22" i="3"/>
  <c r="CQ22" i="3" s="1"/>
  <c r="R21" i="3"/>
  <c r="Q21" i="3"/>
  <c r="N21" i="3"/>
  <c r="M21" i="3"/>
  <c r="L21" i="3"/>
  <c r="CT21" i="3" s="1"/>
  <c r="K21" i="3"/>
  <c r="CS21" i="3" s="1"/>
  <c r="J21" i="3"/>
  <c r="CR21" i="3" s="1"/>
  <c r="I21" i="3"/>
  <c r="CQ21" i="3" s="1"/>
  <c r="R20" i="3"/>
  <c r="Q20" i="3"/>
  <c r="N20" i="3"/>
  <c r="M20" i="3"/>
  <c r="L20" i="3"/>
  <c r="K20" i="3"/>
  <c r="CS20" i="3" s="1"/>
  <c r="J20" i="3"/>
  <c r="CR20" i="3" s="1"/>
  <c r="I20" i="3"/>
  <c r="CQ20" i="3" s="1"/>
  <c r="R19" i="3"/>
  <c r="Q19" i="3"/>
  <c r="N19" i="3"/>
  <c r="M19" i="3"/>
  <c r="L19" i="3"/>
  <c r="CT19" i="3" s="1"/>
  <c r="K19" i="3"/>
  <c r="CS19" i="3" s="1"/>
  <c r="J19" i="3"/>
  <c r="I19" i="3"/>
  <c r="R18" i="3"/>
  <c r="Q18" i="3"/>
  <c r="N18" i="3"/>
  <c r="M18" i="3"/>
  <c r="L18" i="3"/>
  <c r="CT18" i="3" s="1"/>
  <c r="K18" i="3"/>
  <c r="CS18" i="3" s="1"/>
  <c r="J18" i="3"/>
  <c r="CR18" i="3" s="1"/>
  <c r="I18" i="3"/>
  <c r="R17" i="3"/>
  <c r="Q17" i="3"/>
  <c r="N17" i="3"/>
  <c r="M17" i="3"/>
  <c r="L17" i="3"/>
  <c r="CT17" i="3" s="1"/>
  <c r="K17" i="3"/>
  <c r="CS17" i="3" s="1"/>
  <c r="J17" i="3"/>
  <c r="CR17" i="3" s="1"/>
  <c r="I17" i="3"/>
  <c r="CQ17" i="3" s="1"/>
  <c r="R16" i="3"/>
  <c r="Q16" i="3"/>
  <c r="N16" i="3"/>
  <c r="M16" i="3"/>
  <c r="L16" i="3"/>
  <c r="CT16" i="3" s="1"/>
  <c r="K16" i="3"/>
  <c r="CS16" i="3" s="1"/>
  <c r="J16" i="3"/>
  <c r="CR16" i="3" s="1"/>
  <c r="I16" i="3"/>
  <c r="CQ16" i="3" s="1"/>
  <c r="R15" i="3"/>
  <c r="Q15" i="3"/>
  <c r="N15" i="3"/>
  <c r="M15" i="3"/>
  <c r="L15" i="3"/>
  <c r="CT15" i="3" s="1"/>
  <c r="K15" i="3"/>
  <c r="CS15" i="3" s="1"/>
  <c r="J15" i="3"/>
  <c r="I15" i="3"/>
  <c r="R14" i="3"/>
  <c r="Q14" i="3"/>
  <c r="N14" i="3"/>
  <c r="M14" i="3"/>
  <c r="L14" i="3"/>
  <c r="CT14" i="3" s="1"/>
  <c r="K14" i="3"/>
  <c r="CS14" i="3" s="1"/>
  <c r="J14" i="3"/>
  <c r="I14" i="3"/>
  <c r="CQ14" i="3" s="1"/>
  <c r="M12" i="3"/>
  <c r="R11" i="3"/>
  <c r="Q11" i="3"/>
  <c r="N11" i="3"/>
  <c r="M11" i="3"/>
  <c r="L11" i="3"/>
  <c r="CT11" i="3" s="1"/>
  <c r="J11" i="3"/>
  <c r="CR11" i="3" s="1"/>
  <c r="I11" i="3"/>
  <c r="CQ11" i="3" s="1"/>
  <c r="R10" i="3"/>
  <c r="Q10" i="3"/>
  <c r="N10" i="3"/>
  <c r="M10" i="3"/>
  <c r="L10" i="3"/>
  <c r="K10" i="3"/>
  <c r="CS10" i="3" s="1"/>
  <c r="J10" i="3"/>
  <c r="CR10" i="3" s="1"/>
  <c r="I10" i="3"/>
  <c r="CQ10" i="3" s="1"/>
  <c r="R9" i="3"/>
  <c r="Q9" i="3"/>
  <c r="N9" i="3"/>
  <c r="M9" i="3"/>
  <c r="L9" i="3"/>
  <c r="CT9" i="3" s="1"/>
  <c r="K9" i="3"/>
  <c r="CS9" i="3" s="1"/>
  <c r="J9" i="3"/>
  <c r="I9" i="3"/>
  <c r="R8" i="3"/>
  <c r="Q8" i="3"/>
  <c r="N8" i="3"/>
  <c r="M8" i="3"/>
  <c r="L8" i="3"/>
  <c r="CT8" i="3" s="1"/>
  <c r="K8" i="3"/>
  <c r="CS8" i="3" s="1"/>
  <c r="J8" i="3"/>
  <c r="CR8" i="3" s="1"/>
  <c r="I8" i="3"/>
  <c r="R7" i="3"/>
  <c r="Q7" i="3"/>
  <c r="N7" i="3"/>
  <c r="M7" i="3"/>
  <c r="L7" i="3"/>
  <c r="CT7" i="3" s="1"/>
  <c r="K7" i="3"/>
  <c r="CS7" i="3" s="1"/>
  <c r="J7" i="3"/>
  <c r="CR7" i="3" s="1"/>
  <c r="I7" i="3"/>
  <c r="CQ7" i="3" s="1"/>
  <c r="R6" i="3"/>
  <c r="Q6" i="3"/>
  <c r="N6" i="3"/>
  <c r="M6" i="3"/>
  <c r="L6" i="3"/>
  <c r="CT6" i="3" s="1"/>
  <c r="K6" i="3"/>
  <c r="CS6" i="3" s="1"/>
  <c r="J6" i="3"/>
  <c r="CR6" i="3" s="1"/>
  <c r="I6" i="3"/>
  <c r="CQ6" i="3" s="1"/>
  <c r="R5" i="3"/>
  <c r="Q5" i="3"/>
  <c r="N5" i="3"/>
  <c r="M5" i="3"/>
  <c r="L5" i="3"/>
  <c r="CT5" i="3" s="1"/>
  <c r="K5" i="3"/>
  <c r="CS5" i="3" s="1"/>
  <c r="J5" i="3"/>
  <c r="I5" i="3"/>
  <c r="R4" i="3"/>
  <c r="Q4" i="3"/>
  <c r="N4" i="3"/>
  <c r="M4" i="3"/>
  <c r="L4" i="3"/>
  <c r="CT4" i="3" s="1"/>
  <c r="K4" i="3"/>
  <c r="CS4" i="3" s="1"/>
  <c r="J4" i="3"/>
  <c r="I4" i="3"/>
  <c r="CQ4" i="3" s="1"/>
  <c r="R3" i="3"/>
  <c r="Q3" i="3"/>
  <c r="N3" i="3"/>
  <c r="M3" i="3"/>
  <c r="L3" i="3"/>
  <c r="CT3" i="3" s="1"/>
  <c r="K3" i="3"/>
  <c r="CS3" i="3" s="1"/>
  <c r="J3" i="3"/>
  <c r="CR3" i="3" s="1"/>
  <c r="I3" i="3"/>
  <c r="CQ3" i="3" s="1"/>
  <c r="R2" i="3"/>
  <c r="Q2" i="3"/>
  <c r="N2" i="3"/>
  <c r="M2" i="3"/>
  <c r="L2" i="3"/>
  <c r="K2" i="3"/>
  <c r="CS2" i="3" s="1"/>
  <c r="J2" i="3"/>
  <c r="CR2" i="3" s="1"/>
  <c r="I2" i="3"/>
  <c r="CQ2" i="3" s="1"/>
  <c r="CU4" i="3" l="1"/>
  <c r="CU2" i="3" s="1"/>
  <c r="AZ2" i="4"/>
</calcChain>
</file>

<file path=xl/sharedStrings.xml><?xml version="1.0" encoding="utf-8"?>
<sst xmlns="http://schemas.openxmlformats.org/spreadsheetml/2006/main" count="751" uniqueCount="293">
  <si>
    <t>FR.X</t>
  </si>
  <si>
    <t>FR.Y</t>
  </si>
  <si>
    <t>FL.X</t>
  </si>
  <si>
    <t>FL.Y</t>
  </si>
  <si>
    <t>RR.X</t>
  </si>
  <si>
    <t>RR.Y</t>
  </si>
  <si>
    <t>RL.X</t>
  </si>
  <si>
    <t>RL.Y</t>
  </si>
  <si>
    <t>PassStart/End.X</t>
  </si>
  <si>
    <t>PassStart/End.Y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</si>
  <si>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</si>
  <si>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</si>
  <si>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</si>
  <si>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</si>
  <si>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</si>
  <si>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</si>
  <si>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</si>
  <si>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</si>
  <si>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</si>
  <si>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</si>
  <si>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</si>
  <si>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</si>
  <si>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</si>
  <si>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</si>
  <si>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</si>
  <si>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</si>
  <si>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</si>
  <si>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</si>
  <si>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</si>
  <si>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</si>
  <si>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</si>
  <si>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</si>
  <si>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</si>
  <si>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</si>
  <si>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</si>
  <si>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</si>
  <si>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</si>
  <si>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</si>
  <si>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</si>
  <si>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</si>
  <si>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</si>
  <si>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</si>
  <si>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</si>
  <si>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</si>
  <si>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</si>
  <si>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</si>
  <si>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</si>
  <si>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</si>
  <si>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</si>
  <si>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</si>
  <si>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</si>
  <si>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</si>
  <si>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</si>
  <si>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</si>
  <si>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</si>
  <si>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</si>
  <si>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</si>
  <si>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</si>
  <si>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</si>
  <si>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</si>
  <si>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</si>
  <si>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</si>
  <si>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</si>
  <si>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</si>
  <si>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</si>
  <si>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</si>
  <si>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</si>
  <si>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</si>
  <si>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</si>
  <si>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</si>
  <si>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</si>
  <si>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</si>
  <si>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</si>
  <si>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</si>
  <si>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</si>
  <si>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</si>
  <si>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</si>
  <si>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</si>
  <si>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</si>
  <si>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</si>
  <si>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</si>
  <si>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</si>
  <si>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</si>
  <si>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</si>
  <si>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</si>
  <si>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</si>
  <si>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</si>
  <si>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</si>
  <si>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</si>
  <si>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</si>
  <si>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</si>
  <si>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</si>
  <si>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</si>
  <si>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</si>
  <si>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</si>
  <si>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</si>
  <si>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</si>
  <si>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</si>
  <si>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</si>
  <si>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</si>
  <si>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</si>
  <si>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</si>
  <si>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</si>
  <si>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</si>
  <si>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</si>
  <si>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</si>
  <si>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</si>
  <si>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</si>
  <si>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</si>
  <si>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</si>
  <si>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</si>
  <si>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</si>
  <si>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</si>
  <si>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</si>
  <si>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</si>
  <si>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</si>
  <si>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</si>
  <si>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</si>
  <si>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</si>
  <si>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</si>
  <si>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</si>
  <si>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</si>
  <si>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</si>
  <si>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</si>
  <si>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</si>
  <si>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</si>
  <si>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</si>
  <si>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</si>
  <si>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</si>
  <si>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</si>
  <si>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</si>
  <si>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</si>
  <si>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</si>
  <si>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</si>
  <si>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</si>
  <si>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</si>
  <si>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</si>
  <si>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</si>
  <si>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</si>
  <si>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</si>
  <si>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</si>
  <si>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</si>
  <si>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</si>
  <si>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</si>
  <si>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</si>
  <si>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</si>
  <si>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</si>
  <si>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</si>
  <si>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</si>
  <si>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</si>
  <si>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</si>
  <si>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</si>
  <si>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</si>
  <si>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</si>
  <si>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</si>
  <si>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</si>
  <si>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</si>
  <si>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</si>
  <si>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</si>
  <si>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</si>
  <si>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</si>
  <si>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</si>
  <si>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</si>
  <si>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</si>
  <si>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</si>
  <si>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</si>
  <si>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</si>
  <si>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</si>
  <si>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</si>
  <si>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</si>
  <si>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</si>
  <si>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</si>
  <si>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</si>
  <si>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</si>
  <si>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</si>
  <si>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</si>
  <si>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</si>
  <si>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</si>
  <si>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</si>
  <si>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</si>
  <si>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</si>
  <si>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</si>
  <si>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</si>
  <si>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</si>
  <si>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</si>
  <si>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</si>
  <si>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</si>
  <si>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</si>
  <si>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</si>
  <si>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</si>
  <si>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</si>
  <si>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</si>
  <si>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</si>
  <si>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</si>
  <si>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</si>
  <si>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</si>
  <si>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</si>
  <si>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</si>
  <si>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</si>
  <si>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</si>
  <si>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</si>
  <si>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</si>
  <si>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</si>
  <si>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</si>
  <si>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</si>
  <si>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</si>
  <si>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</si>
  <si>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</si>
  <si>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</si>
  <si>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</si>
  <si>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</si>
  <si>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</si>
  <si>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</si>
  <si>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</si>
  <si>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</si>
  <si>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</si>
  <si>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</si>
  <si>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</si>
  <si>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</si>
  <si>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</si>
  <si>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</si>
  <si>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</si>
  <si>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</si>
  <si>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</si>
  <si>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</si>
  <si>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</si>
  <si>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</si>
  <si>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4132</t>
  </si>
  <si>
    <t>1324</t>
  </si>
  <si>
    <t>3241</t>
  </si>
  <si>
    <t>2413</t>
  </si>
  <si>
    <t>1321</t>
  </si>
  <si>
    <t>3214</t>
  </si>
  <si>
    <t>2142</t>
  </si>
  <si>
    <t>1423</t>
  </si>
  <si>
    <t>4234</t>
  </si>
  <si>
    <t>2341</t>
  </si>
  <si>
    <t>3412</t>
  </si>
  <si>
    <t>4123</t>
  </si>
  <si>
    <t>1231</t>
  </si>
  <si>
    <t>2314</t>
  </si>
  <si>
    <t>3142</t>
  </si>
  <si>
    <t>4231</t>
  </si>
  <si>
    <t>2312</t>
  </si>
  <si>
    <t>3124</t>
  </si>
  <si>
    <t>1241</t>
  </si>
  <si>
    <t>1243</t>
  </si>
  <si>
    <t>2431</t>
  </si>
  <si>
    <t>4312</t>
  </si>
  <si>
    <t>3123</t>
  </si>
  <si>
    <t>1234</t>
  </si>
  <si>
    <t>4124</t>
  </si>
  <si>
    <t>4134</t>
  </si>
  <si>
    <t>1342</t>
  </si>
  <si>
    <t>3421</t>
  </si>
  <si>
    <t>4213</t>
  </si>
  <si>
    <t>2132</t>
  </si>
  <si>
    <t>2143</t>
  </si>
  <si>
    <t>1432</t>
  </si>
  <si>
    <t>4324</t>
  </si>
  <si>
    <t>2412</t>
  </si>
  <si>
    <t>4321</t>
  </si>
  <si>
    <t>4314</t>
  </si>
  <si>
    <t>3143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</si>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</sst>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Graph!$A$5:$A$430</c:f>
              <c:numCache>
                <c:formatCode>General</c:formatCode>
                <c:ptCount val="426"/>
                <c:pt idx="0">
                  <c:v>740</c:v>
                </c:pt>
                <c:pt idx="1">
                  <c:v>741</c:v>
                </c:pt>
                <c:pt idx="2">
                  <c:v>742</c:v>
                </c:pt>
                <c:pt idx="3">
                  <c:v>743</c:v>
                </c:pt>
                <c:pt idx="4">
                  <c:v>744</c:v>
                </c:pt>
                <c:pt idx="5">
                  <c:v>745</c:v>
                </c:pt>
                <c:pt idx="6">
                  <c:v>746</c:v>
                </c:pt>
                <c:pt idx="7">
                  <c:v>747</c:v>
                </c:pt>
                <c:pt idx="8">
                  <c:v>748</c:v>
                </c:pt>
                <c:pt idx="9">
                  <c:v>749</c:v>
                </c:pt>
                <c:pt idx="10">
                  <c:v>750</c:v>
                </c:pt>
                <c:pt idx="11">
                  <c:v>751</c:v>
                </c:pt>
                <c:pt idx="12">
                  <c:v>752</c:v>
                </c:pt>
                <c:pt idx="13">
                  <c:v>753</c:v>
                </c:pt>
                <c:pt idx="14">
                  <c:v>754</c:v>
                </c:pt>
                <c:pt idx="15">
                  <c:v>755</c:v>
                </c:pt>
                <c:pt idx="16">
                  <c:v>756</c:v>
                </c:pt>
                <c:pt idx="17">
                  <c:v>757</c:v>
                </c:pt>
                <c:pt idx="18">
                  <c:v>758</c:v>
                </c:pt>
                <c:pt idx="19">
                  <c:v>759</c:v>
                </c:pt>
                <c:pt idx="20">
                  <c:v>760</c:v>
                </c:pt>
                <c:pt idx="21">
                  <c:v>761</c:v>
                </c:pt>
                <c:pt idx="22">
                  <c:v>762</c:v>
                </c:pt>
                <c:pt idx="23">
                  <c:v>763</c:v>
                </c:pt>
                <c:pt idx="24">
                  <c:v>764</c:v>
                </c:pt>
                <c:pt idx="25">
                  <c:v>765</c:v>
                </c:pt>
                <c:pt idx="26">
                  <c:v>766</c:v>
                </c:pt>
                <c:pt idx="27">
                  <c:v>767</c:v>
                </c:pt>
                <c:pt idx="28">
                  <c:v>768</c:v>
                </c:pt>
                <c:pt idx="29">
                  <c:v>769</c:v>
                </c:pt>
                <c:pt idx="30">
                  <c:v>770</c:v>
                </c:pt>
                <c:pt idx="31">
                  <c:v>771</c:v>
                </c:pt>
                <c:pt idx="32">
                  <c:v>772</c:v>
                </c:pt>
                <c:pt idx="33">
                  <c:v>773</c:v>
                </c:pt>
                <c:pt idx="34">
                  <c:v>774</c:v>
                </c:pt>
                <c:pt idx="35">
                  <c:v>775</c:v>
                </c:pt>
                <c:pt idx="36">
                  <c:v>776</c:v>
                </c:pt>
                <c:pt idx="37">
                  <c:v>777</c:v>
                </c:pt>
                <c:pt idx="38">
                  <c:v>778</c:v>
                </c:pt>
                <c:pt idx="39">
                  <c:v>779</c:v>
                </c:pt>
                <c:pt idx="40">
                  <c:v>780</c:v>
                </c:pt>
                <c:pt idx="41">
                  <c:v>781</c:v>
                </c:pt>
                <c:pt idx="42">
                  <c:v>782</c:v>
                </c:pt>
                <c:pt idx="43">
                  <c:v>783</c:v>
                </c:pt>
                <c:pt idx="44">
                  <c:v>784</c:v>
                </c:pt>
                <c:pt idx="45">
                  <c:v>785</c:v>
                </c:pt>
                <c:pt idx="46">
                  <c:v>786</c:v>
                </c:pt>
                <c:pt idx="47">
                  <c:v>787</c:v>
                </c:pt>
                <c:pt idx="48">
                  <c:v>788</c:v>
                </c:pt>
                <c:pt idx="49">
                  <c:v>789</c:v>
                </c:pt>
                <c:pt idx="50">
                  <c:v>790</c:v>
                </c:pt>
                <c:pt idx="51">
                  <c:v>791</c:v>
                </c:pt>
                <c:pt idx="52">
                  <c:v>792</c:v>
                </c:pt>
                <c:pt idx="53">
                  <c:v>793</c:v>
                </c:pt>
                <c:pt idx="54">
                  <c:v>794</c:v>
                </c:pt>
                <c:pt idx="55">
                  <c:v>795</c:v>
                </c:pt>
                <c:pt idx="56">
                  <c:v>796</c:v>
                </c:pt>
                <c:pt idx="57">
                  <c:v>797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801</c:v>
                </c:pt>
                <c:pt idx="62">
                  <c:v>802</c:v>
                </c:pt>
                <c:pt idx="63">
                  <c:v>803</c:v>
                </c:pt>
                <c:pt idx="64">
                  <c:v>804</c:v>
                </c:pt>
                <c:pt idx="65">
                  <c:v>805</c:v>
                </c:pt>
                <c:pt idx="66">
                  <c:v>806</c:v>
                </c:pt>
                <c:pt idx="67">
                  <c:v>807</c:v>
                </c:pt>
                <c:pt idx="68">
                  <c:v>808</c:v>
                </c:pt>
                <c:pt idx="69">
                  <c:v>809</c:v>
                </c:pt>
                <c:pt idx="70">
                  <c:v>810</c:v>
                </c:pt>
                <c:pt idx="71">
                  <c:v>811</c:v>
                </c:pt>
                <c:pt idx="72">
                  <c:v>812</c:v>
                </c:pt>
                <c:pt idx="73">
                  <c:v>813</c:v>
                </c:pt>
                <c:pt idx="74">
                  <c:v>814</c:v>
                </c:pt>
                <c:pt idx="75">
                  <c:v>815</c:v>
                </c:pt>
                <c:pt idx="76">
                  <c:v>816</c:v>
                </c:pt>
                <c:pt idx="77">
                  <c:v>817</c:v>
                </c:pt>
                <c:pt idx="78">
                  <c:v>818</c:v>
                </c:pt>
                <c:pt idx="79">
                  <c:v>819</c:v>
                </c:pt>
                <c:pt idx="80">
                  <c:v>820</c:v>
                </c:pt>
                <c:pt idx="81">
                  <c:v>821</c:v>
                </c:pt>
                <c:pt idx="82">
                  <c:v>822</c:v>
                </c:pt>
                <c:pt idx="83">
                  <c:v>823</c:v>
                </c:pt>
                <c:pt idx="84">
                  <c:v>824</c:v>
                </c:pt>
                <c:pt idx="85">
                  <c:v>825</c:v>
                </c:pt>
                <c:pt idx="86">
                  <c:v>826</c:v>
                </c:pt>
                <c:pt idx="87">
                  <c:v>827</c:v>
                </c:pt>
                <c:pt idx="88">
                  <c:v>828</c:v>
                </c:pt>
                <c:pt idx="89">
                  <c:v>829</c:v>
                </c:pt>
                <c:pt idx="90">
                  <c:v>830</c:v>
                </c:pt>
                <c:pt idx="91">
                  <c:v>831</c:v>
                </c:pt>
                <c:pt idx="92">
                  <c:v>832</c:v>
                </c:pt>
                <c:pt idx="93">
                  <c:v>833</c:v>
                </c:pt>
                <c:pt idx="94">
                  <c:v>834</c:v>
                </c:pt>
                <c:pt idx="95">
                  <c:v>835</c:v>
                </c:pt>
                <c:pt idx="96">
                  <c:v>836</c:v>
                </c:pt>
                <c:pt idx="97">
                  <c:v>837</c:v>
                </c:pt>
                <c:pt idx="98">
                  <c:v>838</c:v>
                </c:pt>
                <c:pt idx="99">
                  <c:v>839</c:v>
                </c:pt>
                <c:pt idx="100">
                  <c:v>840</c:v>
                </c:pt>
                <c:pt idx="101">
                  <c:v>841</c:v>
                </c:pt>
                <c:pt idx="102">
                  <c:v>842</c:v>
                </c:pt>
                <c:pt idx="103">
                  <c:v>843</c:v>
                </c:pt>
                <c:pt idx="104">
                  <c:v>844</c:v>
                </c:pt>
                <c:pt idx="105">
                  <c:v>845</c:v>
                </c:pt>
                <c:pt idx="106">
                  <c:v>846</c:v>
                </c:pt>
                <c:pt idx="107">
                  <c:v>847</c:v>
                </c:pt>
                <c:pt idx="108">
                  <c:v>848</c:v>
                </c:pt>
                <c:pt idx="109">
                  <c:v>849</c:v>
                </c:pt>
                <c:pt idx="110">
                  <c:v>850</c:v>
                </c:pt>
                <c:pt idx="111">
                  <c:v>851</c:v>
                </c:pt>
                <c:pt idx="112">
                  <c:v>852</c:v>
                </c:pt>
                <c:pt idx="113">
                  <c:v>853</c:v>
                </c:pt>
                <c:pt idx="114">
                  <c:v>854</c:v>
                </c:pt>
                <c:pt idx="115">
                  <c:v>855</c:v>
                </c:pt>
                <c:pt idx="116">
                  <c:v>856</c:v>
                </c:pt>
                <c:pt idx="117">
                  <c:v>857</c:v>
                </c:pt>
                <c:pt idx="118">
                  <c:v>858</c:v>
                </c:pt>
                <c:pt idx="119">
                  <c:v>859</c:v>
                </c:pt>
                <c:pt idx="120">
                  <c:v>860</c:v>
                </c:pt>
                <c:pt idx="121">
                  <c:v>861</c:v>
                </c:pt>
                <c:pt idx="122">
                  <c:v>862</c:v>
                </c:pt>
                <c:pt idx="123">
                  <c:v>863</c:v>
                </c:pt>
                <c:pt idx="124">
                  <c:v>864</c:v>
                </c:pt>
                <c:pt idx="125">
                  <c:v>865</c:v>
                </c:pt>
                <c:pt idx="126">
                  <c:v>866</c:v>
                </c:pt>
                <c:pt idx="127">
                  <c:v>867</c:v>
                </c:pt>
                <c:pt idx="128">
                  <c:v>868</c:v>
                </c:pt>
                <c:pt idx="129">
                  <c:v>869</c:v>
                </c:pt>
                <c:pt idx="130">
                  <c:v>870</c:v>
                </c:pt>
                <c:pt idx="131">
                  <c:v>871</c:v>
                </c:pt>
                <c:pt idx="132">
                  <c:v>872</c:v>
                </c:pt>
                <c:pt idx="133">
                  <c:v>873</c:v>
                </c:pt>
                <c:pt idx="134">
                  <c:v>874</c:v>
                </c:pt>
                <c:pt idx="135">
                  <c:v>875</c:v>
                </c:pt>
                <c:pt idx="136">
                  <c:v>876</c:v>
                </c:pt>
                <c:pt idx="137">
                  <c:v>877</c:v>
                </c:pt>
                <c:pt idx="138">
                  <c:v>878</c:v>
                </c:pt>
                <c:pt idx="139">
                  <c:v>879</c:v>
                </c:pt>
                <c:pt idx="140">
                  <c:v>880</c:v>
                </c:pt>
                <c:pt idx="141">
                  <c:v>881</c:v>
                </c:pt>
                <c:pt idx="142">
                  <c:v>882</c:v>
                </c:pt>
                <c:pt idx="143">
                  <c:v>883</c:v>
                </c:pt>
                <c:pt idx="144">
                  <c:v>884</c:v>
                </c:pt>
                <c:pt idx="145">
                  <c:v>885</c:v>
                </c:pt>
                <c:pt idx="146">
                  <c:v>886</c:v>
                </c:pt>
                <c:pt idx="147">
                  <c:v>887</c:v>
                </c:pt>
                <c:pt idx="148">
                  <c:v>888</c:v>
                </c:pt>
                <c:pt idx="149">
                  <c:v>889</c:v>
                </c:pt>
                <c:pt idx="150">
                  <c:v>890</c:v>
                </c:pt>
                <c:pt idx="151">
                  <c:v>891</c:v>
                </c:pt>
                <c:pt idx="152">
                  <c:v>892</c:v>
                </c:pt>
                <c:pt idx="153">
                  <c:v>893</c:v>
                </c:pt>
                <c:pt idx="154">
                  <c:v>894</c:v>
                </c:pt>
                <c:pt idx="155">
                  <c:v>895</c:v>
                </c:pt>
                <c:pt idx="156">
                  <c:v>896</c:v>
                </c:pt>
                <c:pt idx="157">
                  <c:v>897</c:v>
                </c:pt>
                <c:pt idx="158">
                  <c:v>898</c:v>
                </c:pt>
                <c:pt idx="159">
                  <c:v>899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905</c:v>
                </c:pt>
                <c:pt idx="166">
                  <c:v>906</c:v>
                </c:pt>
                <c:pt idx="167">
                  <c:v>907</c:v>
                </c:pt>
                <c:pt idx="168">
                  <c:v>908</c:v>
                </c:pt>
                <c:pt idx="169">
                  <c:v>909</c:v>
                </c:pt>
                <c:pt idx="170">
                  <c:v>910</c:v>
                </c:pt>
                <c:pt idx="171">
                  <c:v>911</c:v>
                </c:pt>
                <c:pt idx="172">
                  <c:v>912</c:v>
                </c:pt>
                <c:pt idx="173">
                  <c:v>913</c:v>
                </c:pt>
                <c:pt idx="174">
                  <c:v>914</c:v>
                </c:pt>
                <c:pt idx="175">
                  <c:v>915</c:v>
                </c:pt>
                <c:pt idx="176">
                  <c:v>916</c:v>
                </c:pt>
                <c:pt idx="177">
                  <c:v>917</c:v>
                </c:pt>
                <c:pt idx="178">
                  <c:v>918</c:v>
                </c:pt>
                <c:pt idx="179">
                  <c:v>919</c:v>
                </c:pt>
                <c:pt idx="180">
                  <c:v>920</c:v>
                </c:pt>
                <c:pt idx="181">
                  <c:v>921</c:v>
                </c:pt>
                <c:pt idx="182">
                  <c:v>922</c:v>
                </c:pt>
                <c:pt idx="183">
                  <c:v>923</c:v>
                </c:pt>
                <c:pt idx="184">
                  <c:v>924</c:v>
                </c:pt>
                <c:pt idx="185">
                  <c:v>925</c:v>
                </c:pt>
                <c:pt idx="186">
                  <c:v>926</c:v>
                </c:pt>
                <c:pt idx="187">
                  <c:v>927</c:v>
                </c:pt>
                <c:pt idx="188">
                  <c:v>928</c:v>
                </c:pt>
                <c:pt idx="189">
                  <c:v>929</c:v>
                </c:pt>
                <c:pt idx="190">
                  <c:v>930</c:v>
                </c:pt>
                <c:pt idx="191">
                  <c:v>931</c:v>
                </c:pt>
                <c:pt idx="192">
                  <c:v>932</c:v>
                </c:pt>
                <c:pt idx="193">
                  <c:v>933</c:v>
                </c:pt>
                <c:pt idx="194">
                  <c:v>934</c:v>
                </c:pt>
                <c:pt idx="195">
                  <c:v>935</c:v>
                </c:pt>
                <c:pt idx="196">
                  <c:v>936</c:v>
                </c:pt>
                <c:pt idx="197">
                  <c:v>937</c:v>
                </c:pt>
                <c:pt idx="198">
                  <c:v>938</c:v>
                </c:pt>
                <c:pt idx="199">
                  <c:v>939</c:v>
                </c:pt>
                <c:pt idx="200">
                  <c:v>940</c:v>
                </c:pt>
                <c:pt idx="201">
                  <c:v>941</c:v>
                </c:pt>
                <c:pt idx="202">
                  <c:v>942</c:v>
                </c:pt>
                <c:pt idx="203">
                  <c:v>943</c:v>
                </c:pt>
                <c:pt idx="204">
                  <c:v>944</c:v>
                </c:pt>
                <c:pt idx="205">
                  <c:v>945</c:v>
                </c:pt>
                <c:pt idx="206">
                  <c:v>946</c:v>
                </c:pt>
                <c:pt idx="207">
                  <c:v>947</c:v>
                </c:pt>
                <c:pt idx="208">
                  <c:v>948</c:v>
                </c:pt>
                <c:pt idx="209">
                  <c:v>949</c:v>
                </c:pt>
                <c:pt idx="210">
                  <c:v>950</c:v>
                </c:pt>
                <c:pt idx="211">
                  <c:v>951</c:v>
                </c:pt>
                <c:pt idx="212">
                  <c:v>952</c:v>
                </c:pt>
                <c:pt idx="213">
                  <c:v>953</c:v>
                </c:pt>
                <c:pt idx="214">
                  <c:v>954</c:v>
                </c:pt>
                <c:pt idx="215">
                  <c:v>955</c:v>
                </c:pt>
                <c:pt idx="216">
                  <c:v>956</c:v>
                </c:pt>
                <c:pt idx="217">
                  <c:v>957</c:v>
                </c:pt>
                <c:pt idx="218">
                  <c:v>958</c:v>
                </c:pt>
                <c:pt idx="219">
                  <c:v>959</c:v>
                </c:pt>
                <c:pt idx="220">
                  <c:v>960</c:v>
                </c:pt>
                <c:pt idx="221">
                  <c:v>961</c:v>
                </c:pt>
                <c:pt idx="222">
                  <c:v>962</c:v>
                </c:pt>
                <c:pt idx="223">
                  <c:v>963</c:v>
                </c:pt>
                <c:pt idx="224">
                  <c:v>964</c:v>
                </c:pt>
                <c:pt idx="225">
                  <c:v>965</c:v>
                </c:pt>
                <c:pt idx="226">
                  <c:v>966</c:v>
                </c:pt>
                <c:pt idx="227">
                  <c:v>967</c:v>
                </c:pt>
                <c:pt idx="228">
                  <c:v>968</c:v>
                </c:pt>
                <c:pt idx="229">
                  <c:v>969</c:v>
                </c:pt>
                <c:pt idx="230">
                  <c:v>970</c:v>
                </c:pt>
                <c:pt idx="231">
                  <c:v>971</c:v>
                </c:pt>
                <c:pt idx="232">
                  <c:v>972</c:v>
                </c:pt>
                <c:pt idx="233">
                  <c:v>973</c:v>
                </c:pt>
                <c:pt idx="234">
                  <c:v>974</c:v>
                </c:pt>
                <c:pt idx="235">
                  <c:v>975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980</c:v>
                </c:pt>
                <c:pt idx="241">
                  <c:v>981</c:v>
                </c:pt>
                <c:pt idx="242">
                  <c:v>982</c:v>
                </c:pt>
                <c:pt idx="243">
                  <c:v>983</c:v>
                </c:pt>
                <c:pt idx="244">
                  <c:v>984</c:v>
                </c:pt>
                <c:pt idx="245">
                  <c:v>985</c:v>
                </c:pt>
                <c:pt idx="246">
                  <c:v>986</c:v>
                </c:pt>
                <c:pt idx="247">
                  <c:v>987</c:v>
                </c:pt>
                <c:pt idx="248">
                  <c:v>988</c:v>
                </c:pt>
                <c:pt idx="249">
                  <c:v>989</c:v>
                </c:pt>
                <c:pt idx="250">
                  <c:v>990</c:v>
                </c:pt>
                <c:pt idx="251">
                  <c:v>991</c:v>
                </c:pt>
                <c:pt idx="252">
                  <c:v>992</c:v>
                </c:pt>
                <c:pt idx="253">
                  <c:v>993</c:v>
                </c:pt>
                <c:pt idx="254">
                  <c:v>994</c:v>
                </c:pt>
                <c:pt idx="255">
                  <c:v>995</c:v>
                </c:pt>
                <c:pt idx="256">
                  <c:v>996</c:v>
                </c:pt>
                <c:pt idx="257">
                  <c:v>997</c:v>
                </c:pt>
                <c:pt idx="258">
                  <c:v>998</c:v>
                </c:pt>
                <c:pt idx="259">
                  <c:v>999</c:v>
                </c:pt>
                <c:pt idx="260">
                  <c:v>1000</c:v>
                </c:pt>
                <c:pt idx="261">
                  <c:v>1001</c:v>
                </c:pt>
                <c:pt idx="262">
                  <c:v>1002</c:v>
                </c:pt>
                <c:pt idx="263">
                  <c:v>1003</c:v>
                </c:pt>
                <c:pt idx="264">
                  <c:v>1004</c:v>
                </c:pt>
                <c:pt idx="265">
                  <c:v>1005</c:v>
                </c:pt>
                <c:pt idx="266">
                  <c:v>1006</c:v>
                </c:pt>
                <c:pt idx="267">
                  <c:v>1007</c:v>
                </c:pt>
                <c:pt idx="268">
                  <c:v>1008</c:v>
                </c:pt>
                <c:pt idx="269">
                  <c:v>1009</c:v>
                </c:pt>
                <c:pt idx="270">
                  <c:v>1010</c:v>
                </c:pt>
                <c:pt idx="271">
                  <c:v>1011</c:v>
                </c:pt>
                <c:pt idx="272">
                  <c:v>1012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1016</c:v>
                </c:pt>
                <c:pt idx="277">
                  <c:v>1017</c:v>
                </c:pt>
                <c:pt idx="278">
                  <c:v>1018</c:v>
                </c:pt>
                <c:pt idx="279">
                  <c:v>1019</c:v>
                </c:pt>
                <c:pt idx="280">
                  <c:v>1020</c:v>
                </c:pt>
                <c:pt idx="281">
                  <c:v>1021</c:v>
                </c:pt>
                <c:pt idx="282">
                  <c:v>1022</c:v>
                </c:pt>
                <c:pt idx="283">
                  <c:v>1023</c:v>
                </c:pt>
                <c:pt idx="284">
                  <c:v>1024</c:v>
                </c:pt>
                <c:pt idx="285">
                  <c:v>1025</c:v>
                </c:pt>
                <c:pt idx="286">
                  <c:v>1026</c:v>
                </c:pt>
                <c:pt idx="287">
                  <c:v>1027</c:v>
                </c:pt>
                <c:pt idx="288">
                  <c:v>1028</c:v>
                </c:pt>
                <c:pt idx="289">
                  <c:v>1029</c:v>
                </c:pt>
                <c:pt idx="290">
                  <c:v>1030</c:v>
                </c:pt>
                <c:pt idx="291">
                  <c:v>1031</c:v>
                </c:pt>
                <c:pt idx="292">
                  <c:v>1032</c:v>
                </c:pt>
                <c:pt idx="293">
                  <c:v>1033</c:v>
                </c:pt>
                <c:pt idx="294">
                  <c:v>1034</c:v>
                </c:pt>
                <c:pt idx="295">
                  <c:v>1035</c:v>
                </c:pt>
                <c:pt idx="296">
                  <c:v>1036</c:v>
                </c:pt>
                <c:pt idx="297">
                  <c:v>1037</c:v>
                </c:pt>
                <c:pt idx="298">
                  <c:v>1038</c:v>
                </c:pt>
                <c:pt idx="299">
                  <c:v>1039</c:v>
                </c:pt>
                <c:pt idx="300">
                  <c:v>1040</c:v>
                </c:pt>
                <c:pt idx="301">
                  <c:v>1041</c:v>
                </c:pt>
                <c:pt idx="302">
                  <c:v>1042</c:v>
                </c:pt>
                <c:pt idx="303">
                  <c:v>1043</c:v>
                </c:pt>
                <c:pt idx="304">
                  <c:v>1044</c:v>
                </c:pt>
                <c:pt idx="305">
                  <c:v>1045</c:v>
                </c:pt>
                <c:pt idx="306">
                  <c:v>1046</c:v>
                </c:pt>
                <c:pt idx="307">
                  <c:v>1047</c:v>
                </c:pt>
                <c:pt idx="308">
                  <c:v>1048</c:v>
                </c:pt>
                <c:pt idx="309">
                  <c:v>1049</c:v>
                </c:pt>
                <c:pt idx="310">
                  <c:v>1050</c:v>
                </c:pt>
                <c:pt idx="311">
                  <c:v>1051</c:v>
                </c:pt>
                <c:pt idx="312">
                  <c:v>1052</c:v>
                </c:pt>
                <c:pt idx="313">
                  <c:v>1053</c:v>
                </c:pt>
                <c:pt idx="314">
                  <c:v>1054</c:v>
                </c:pt>
                <c:pt idx="315">
                  <c:v>1055</c:v>
                </c:pt>
                <c:pt idx="316">
                  <c:v>1056</c:v>
                </c:pt>
                <c:pt idx="317">
                  <c:v>1057</c:v>
                </c:pt>
                <c:pt idx="318">
                  <c:v>1058</c:v>
                </c:pt>
                <c:pt idx="319">
                  <c:v>1059</c:v>
                </c:pt>
                <c:pt idx="320">
                  <c:v>1060</c:v>
                </c:pt>
                <c:pt idx="321">
                  <c:v>1061</c:v>
                </c:pt>
                <c:pt idx="322">
                  <c:v>1062</c:v>
                </c:pt>
                <c:pt idx="323">
                  <c:v>1063</c:v>
                </c:pt>
                <c:pt idx="324">
                  <c:v>1064</c:v>
                </c:pt>
                <c:pt idx="325">
                  <c:v>1065</c:v>
                </c:pt>
                <c:pt idx="326">
                  <c:v>1066</c:v>
                </c:pt>
                <c:pt idx="327">
                  <c:v>1067</c:v>
                </c:pt>
                <c:pt idx="328">
                  <c:v>1068</c:v>
                </c:pt>
                <c:pt idx="329">
                  <c:v>1069</c:v>
                </c:pt>
                <c:pt idx="330">
                  <c:v>1070</c:v>
                </c:pt>
                <c:pt idx="331">
                  <c:v>1071</c:v>
                </c:pt>
                <c:pt idx="332">
                  <c:v>1072</c:v>
                </c:pt>
                <c:pt idx="333">
                  <c:v>1073</c:v>
                </c:pt>
                <c:pt idx="334">
                  <c:v>1074</c:v>
                </c:pt>
                <c:pt idx="335">
                  <c:v>1075</c:v>
                </c:pt>
                <c:pt idx="336">
                  <c:v>1076</c:v>
                </c:pt>
                <c:pt idx="337">
                  <c:v>1077</c:v>
                </c:pt>
                <c:pt idx="338">
                  <c:v>1078</c:v>
                </c:pt>
                <c:pt idx="339">
                  <c:v>1079</c:v>
                </c:pt>
                <c:pt idx="340">
                  <c:v>1080</c:v>
                </c:pt>
                <c:pt idx="341">
                  <c:v>1081</c:v>
                </c:pt>
                <c:pt idx="342">
                  <c:v>1082</c:v>
                </c:pt>
                <c:pt idx="343">
                  <c:v>1083</c:v>
                </c:pt>
                <c:pt idx="344">
                  <c:v>1084</c:v>
                </c:pt>
                <c:pt idx="345">
                  <c:v>1085</c:v>
                </c:pt>
                <c:pt idx="346">
                  <c:v>1086</c:v>
                </c:pt>
                <c:pt idx="347">
                  <c:v>1087</c:v>
                </c:pt>
                <c:pt idx="348">
                  <c:v>1088</c:v>
                </c:pt>
                <c:pt idx="349">
                  <c:v>1089</c:v>
                </c:pt>
                <c:pt idx="350">
                  <c:v>1090</c:v>
                </c:pt>
                <c:pt idx="351">
                  <c:v>1091</c:v>
                </c:pt>
                <c:pt idx="352">
                  <c:v>1092</c:v>
                </c:pt>
                <c:pt idx="353">
                  <c:v>1093</c:v>
                </c:pt>
                <c:pt idx="354">
                  <c:v>1094</c:v>
                </c:pt>
                <c:pt idx="355">
                  <c:v>1095</c:v>
                </c:pt>
                <c:pt idx="356">
                  <c:v>1096</c:v>
                </c:pt>
                <c:pt idx="357">
                  <c:v>1097</c:v>
                </c:pt>
                <c:pt idx="358">
                  <c:v>1098</c:v>
                </c:pt>
                <c:pt idx="359">
                  <c:v>1099</c:v>
                </c:pt>
                <c:pt idx="360">
                  <c:v>1100</c:v>
                </c:pt>
                <c:pt idx="361">
                  <c:v>1101</c:v>
                </c:pt>
                <c:pt idx="362">
                  <c:v>1102</c:v>
                </c:pt>
                <c:pt idx="363">
                  <c:v>1103</c:v>
                </c:pt>
                <c:pt idx="364">
                  <c:v>1104</c:v>
                </c:pt>
                <c:pt idx="365">
                  <c:v>1105</c:v>
                </c:pt>
                <c:pt idx="366">
                  <c:v>1106</c:v>
                </c:pt>
                <c:pt idx="367">
                  <c:v>1107</c:v>
                </c:pt>
                <c:pt idx="368">
                  <c:v>1108</c:v>
                </c:pt>
                <c:pt idx="369">
                  <c:v>1109</c:v>
                </c:pt>
                <c:pt idx="370">
                  <c:v>1110</c:v>
                </c:pt>
                <c:pt idx="371">
                  <c:v>1111</c:v>
                </c:pt>
                <c:pt idx="372">
                  <c:v>1112</c:v>
                </c:pt>
                <c:pt idx="373">
                  <c:v>1113</c:v>
                </c:pt>
                <c:pt idx="374">
                  <c:v>1114</c:v>
                </c:pt>
                <c:pt idx="375">
                  <c:v>1115</c:v>
                </c:pt>
                <c:pt idx="376">
                  <c:v>1116</c:v>
                </c:pt>
                <c:pt idx="377">
                  <c:v>1117</c:v>
                </c:pt>
                <c:pt idx="378">
                  <c:v>1118</c:v>
                </c:pt>
                <c:pt idx="379">
                  <c:v>1119</c:v>
                </c:pt>
                <c:pt idx="380">
                  <c:v>1120</c:v>
                </c:pt>
                <c:pt idx="381">
                  <c:v>1121</c:v>
                </c:pt>
                <c:pt idx="382">
                  <c:v>1122</c:v>
                </c:pt>
                <c:pt idx="383">
                  <c:v>1123</c:v>
                </c:pt>
                <c:pt idx="384">
                  <c:v>1124</c:v>
                </c:pt>
                <c:pt idx="385">
                  <c:v>1125</c:v>
                </c:pt>
                <c:pt idx="386">
                  <c:v>1126</c:v>
                </c:pt>
                <c:pt idx="387">
                  <c:v>1127</c:v>
                </c:pt>
                <c:pt idx="388">
                  <c:v>1128</c:v>
                </c:pt>
                <c:pt idx="389">
                  <c:v>1129</c:v>
                </c:pt>
                <c:pt idx="390">
                  <c:v>1130</c:v>
                </c:pt>
                <c:pt idx="391">
                  <c:v>1131</c:v>
                </c:pt>
                <c:pt idx="392">
                  <c:v>1132</c:v>
                </c:pt>
                <c:pt idx="393">
                  <c:v>1133</c:v>
                </c:pt>
                <c:pt idx="394">
                  <c:v>1134</c:v>
                </c:pt>
                <c:pt idx="395">
                  <c:v>1135</c:v>
                </c:pt>
                <c:pt idx="396">
                  <c:v>1136</c:v>
                </c:pt>
                <c:pt idx="397">
                  <c:v>1137</c:v>
                </c:pt>
                <c:pt idx="398">
                  <c:v>1138</c:v>
                </c:pt>
                <c:pt idx="399">
                  <c:v>1139</c:v>
                </c:pt>
                <c:pt idx="400">
                  <c:v>1140</c:v>
                </c:pt>
                <c:pt idx="401">
                  <c:v>1141</c:v>
                </c:pt>
                <c:pt idx="402">
                  <c:v>1142</c:v>
                </c:pt>
                <c:pt idx="403">
                  <c:v>1143</c:v>
                </c:pt>
                <c:pt idx="404">
                  <c:v>1144</c:v>
                </c:pt>
                <c:pt idx="405">
                  <c:v>1145</c:v>
                </c:pt>
                <c:pt idx="406">
                  <c:v>1146</c:v>
                </c:pt>
                <c:pt idx="407">
                  <c:v>1147</c:v>
                </c:pt>
                <c:pt idx="408">
                  <c:v>1148</c:v>
                </c:pt>
                <c:pt idx="409">
                  <c:v>1149</c:v>
                </c:pt>
                <c:pt idx="410">
                  <c:v>1150</c:v>
                </c:pt>
                <c:pt idx="411">
                  <c:v>1151</c:v>
                </c:pt>
                <c:pt idx="412">
                  <c:v>1152</c:v>
                </c:pt>
                <c:pt idx="413">
                  <c:v>1153</c:v>
                </c:pt>
                <c:pt idx="414">
                  <c:v>1154</c:v>
                </c:pt>
                <c:pt idx="415">
                  <c:v>1155</c:v>
                </c:pt>
                <c:pt idx="416">
                  <c:v>1156</c:v>
                </c:pt>
                <c:pt idx="417">
                  <c:v>1157</c:v>
                </c:pt>
                <c:pt idx="418">
                  <c:v>1158</c:v>
                </c:pt>
                <c:pt idx="419">
                  <c:v>1159</c:v>
                </c:pt>
                <c:pt idx="420">
                  <c:v>1160</c:v>
                </c:pt>
                <c:pt idx="421">
                  <c:v>1161</c:v>
                </c:pt>
                <c:pt idx="422">
                  <c:v>1162</c:v>
                </c:pt>
                <c:pt idx="423">
                  <c:v>1163</c:v>
                </c:pt>
                <c:pt idx="424">
                  <c:v>1164</c:v>
                </c:pt>
                <c:pt idx="425">
                  <c:v>1165</c:v>
                </c:pt>
              </c:numCache>
            </c:numRef>
          </c:xVal>
          <c:yVal>
            <c:numRef>
              <c:f>Graph!$D$6:$D$429</c:f>
              <c:numCache>
                <c:formatCode>General</c:formatCode>
                <c:ptCount val="424"/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Graph!$A$5:$A$430</c:f>
              <c:numCache>
                <c:formatCode>General</c:formatCode>
                <c:ptCount val="426"/>
                <c:pt idx="0">
                  <c:v>740</c:v>
                </c:pt>
                <c:pt idx="1">
                  <c:v>741</c:v>
                </c:pt>
                <c:pt idx="2">
                  <c:v>742</c:v>
                </c:pt>
                <c:pt idx="3">
                  <c:v>743</c:v>
                </c:pt>
                <c:pt idx="4">
                  <c:v>744</c:v>
                </c:pt>
                <c:pt idx="5">
                  <c:v>745</c:v>
                </c:pt>
                <c:pt idx="6">
                  <c:v>746</c:v>
                </c:pt>
                <c:pt idx="7">
                  <c:v>747</c:v>
                </c:pt>
                <c:pt idx="8">
                  <c:v>748</c:v>
                </c:pt>
                <c:pt idx="9">
                  <c:v>749</c:v>
                </c:pt>
                <c:pt idx="10">
                  <c:v>750</c:v>
                </c:pt>
                <c:pt idx="11">
                  <c:v>751</c:v>
                </c:pt>
                <c:pt idx="12">
                  <c:v>752</c:v>
                </c:pt>
                <c:pt idx="13">
                  <c:v>753</c:v>
                </c:pt>
                <c:pt idx="14">
                  <c:v>754</c:v>
                </c:pt>
                <c:pt idx="15">
                  <c:v>755</c:v>
                </c:pt>
                <c:pt idx="16">
                  <c:v>756</c:v>
                </c:pt>
                <c:pt idx="17">
                  <c:v>757</c:v>
                </c:pt>
                <c:pt idx="18">
                  <c:v>758</c:v>
                </c:pt>
                <c:pt idx="19">
                  <c:v>759</c:v>
                </c:pt>
                <c:pt idx="20">
                  <c:v>760</c:v>
                </c:pt>
                <c:pt idx="21">
                  <c:v>761</c:v>
                </c:pt>
                <c:pt idx="22">
                  <c:v>762</c:v>
                </c:pt>
                <c:pt idx="23">
                  <c:v>763</c:v>
                </c:pt>
                <c:pt idx="24">
                  <c:v>764</c:v>
                </c:pt>
                <c:pt idx="25">
                  <c:v>765</c:v>
                </c:pt>
                <c:pt idx="26">
                  <c:v>766</c:v>
                </c:pt>
                <c:pt idx="27">
                  <c:v>767</c:v>
                </c:pt>
                <c:pt idx="28">
                  <c:v>768</c:v>
                </c:pt>
                <c:pt idx="29">
                  <c:v>769</c:v>
                </c:pt>
                <c:pt idx="30">
                  <c:v>770</c:v>
                </c:pt>
                <c:pt idx="31">
                  <c:v>771</c:v>
                </c:pt>
                <c:pt idx="32">
                  <c:v>772</c:v>
                </c:pt>
                <c:pt idx="33">
                  <c:v>773</c:v>
                </c:pt>
                <c:pt idx="34">
                  <c:v>774</c:v>
                </c:pt>
                <c:pt idx="35">
                  <c:v>775</c:v>
                </c:pt>
                <c:pt idx="36">
                  <c:v>776</c:v>
                </c:pt>
                <c:pt idx="37">
                  <c:v>777</c:v>
                </c:pt>
                <c:pt idx="38">
                  <c:v>778</c:v>
                </c:pt>
                <c:pt idx="39">
                  <c:v>779</c:v>
                </c:pt>
                <c:pt idx="40">
                  <c:v>780</c:v>
                </c:pt>
                <c:pt idx="41">
                  <c:v>781</c:v>
                </c:pt>
                <c:pt idx="42">
                  <c:v>782</c:v>
                </c:pt>
                <c:pt idx="43">
                  <c:v>783</c:v>
                </c:pt>
                <c:pt idx="44">
                  <c:v>784</c:v>
                </c:pt>
                <c:pt idx="45">
                  <c:v>785</c:v>
                </c:pt>
                <c:pt idx="46">
                  <c:v>786</c:v>
                </c:pt>
                <c:pt idx="47">
                  <c:v>787</c:v>
                </c:pt>
                <c:pt idx="48">
                  <c:v>788</c:v>
                </c:pt>
                <c:pt idx="49">
                  <c:v>789</c:v>
                </c:pt>
                <c:pt idx="50">
                  <c:v>790</c:v>
                </c:pt>
                <c:pt idx="51">
                  <c:v>791</c:v>
                </c:pt>
                <c:pt idx="52">
                  <c:v>792</c:v>
                </c:pt>
                <c:pt idx="53">
                  <c:v>793</c:v>
                </c:pt>
                <c:pt idx="54">
                  <c:v>794</c:v>
                </c:pt>
                <c:pt idx="55">
                  <c:v>795</c:v>
                </c:pt>
                <c:pt idx="56">
                  <c:v>796</c:v>
                </c:pt>
                <c:pt idx="57">
                  <c:v>797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801</c:v>
                </c:pt>
                <c:pt idx="62">
                  <c:v>802</c:v>
                </c:pt>
                <c:pt idx="63">
                  <c:v>803</c:v>
                </c:pt>
                <c:pt idx="64">
                  <c:v>804</c:v>
                </c:pt>
                <c:pt idx="65">
                  <c:v>805</c:v>
                </c:pt>
                <c:pt idx="66">
                  <c:v>806</c:v>
                </c:pt>
                <c:pt idx="67">
                  <c:v>807</c:v>
                </c:pt>
                <c:pt idx="68">
                  <c:v>808</c:v>
                </c:pt>
                <c:pt idx="69">
                  <c:v>809</c:v>
                </c:pt>
                <c:pt idx="70">
                  <c:v>810</c:v>
                </c:pt>
                <c:pt idx="71">
                  <c:v>811</c:v>
                </c:pt>
                <c:pt idx="72">
                  <c:v>812</c:v>
                </c:pt>
                <c:pt idx="73">
                  <c:v>813</c:v>
                </c:pt>
                <c:pt idx="74">
                  <c:v>814</c:v>
                </c:pt>
                <c:pt idx="75">
                  <c:v>815</c:v>
                </c:pt>
                <c:pt idx="76">
                  <c:v>816</c:v>
                </c:pt>
                <c:pt idx="77">
                  <c:v>817</c:v>
                </c:pt>
                <c:pt idx="78">
                  <c:v>818</c:v>
                </c:pt>
                <c:pt idx="79">
                  <c:v>819</c:v>
                </c:pt>
                <c:pt idx="80">
                  <c:v>820</c:v>
                </c:pt>
                <c:pt idx="81">
                  <c:v>821</c:v>
                </c:pt>
                <c:pt idx="82">
                  <c:v>822</c:v>
                </c:pt>
                <c:pt idx="83">
                  <c:v>823</c:v>
                </c:pt>
                <c:pt idx="84">
                  <c:v>824</c:v>
                </c:pt>
                <c:pt idx="85">
                  <c:v>825</c:v>
                </c:pt>
                <c:pt idx="86">
                  <c:v>826</c:v>
                </c:pt>
                <c:pt idx="87">
                  <c:v>827</c:v>
                </c:pt>
                <c:pt idx="88">
                  <c:v>828</c:v>
                </c:pt>
                <c:pt idx="89">
                  <c:v>829</c:v>
                </c:pt>
                <c:pt idx="90">
                  <c:v>830</c:v>
                </c:pt>
                <c:pt idx="91">
                  <c:v>831</c:v>
                </c:pt>
                <c:pt idx="92">
                  <c:v>832</c:v>
                </c:pt>
                <c:pt idx="93">
                  <c:v>833</c:v>
                </c:pt>
                <c:pt idx="94">
                  <c:v>834</c:v>
                </c:pt>
                <c:pt idx="95">
                  <c:v>835</c:v>
                </c:pt>
                <c:pt idx="96">
                  <c:v>836</c:v>
                </c:pt>
                <c:pt idx="97">
                  <c:v>837</c:v>
                </c:pt>
                <c:pt idx="98">
                  <c:v>838</c:v>
                </c:pt>
                <c:pt idx="99">
                  <c:v>839</c:v>
                </c:pt>
                <c:pt idx="100">
                  <c:v>840</c:v>
                </c:pt>
                <c:pt idx="101">
                  <c:v>841</c:v>
                </c:pt>
                <c:pt idx="102">
                  <c:v>842</c:v>
                </c:pt>
                <c:pt idx="103">
                  <c:v>843</c:v>
                </c:pt>
                <c:pt idx="104">
                  <c:v>844</c:v>
                </c:pt>
                <c:pt idx="105">
                  <c:v>845</c:v>
                </c:pt>
                <c:pt idx="106">
                  <c:v>846</c:v>
                </c:pt>
                <c:pt idx="107">
                  <c:v>847</c:v>
                </c:pt>
                <c:pt idx="108">
                  <c:v>848</c:v>
                </c:pt>
                <c:pt idx="109">
                  <c:v>849</c:v>
                </c:pt>
                <c:pt idx="110">
                  <c:v>850</c:v>
                </c:pt>
                <c:pt idx="111">
                  <c:v>851</c:v>
                </c:pt>
                <c:pt idx="112">
                  <c:v>852</c:v>
                </c:pt>
                <c:pt idx="113">
                  <c:v>853</c:v>
                </c:pt>
                <c:pt idx="114">
                  <c:v>854</c:v>
                </c:pt>
                <c:pt idx="115">
                  <c:v>855</c:v>
                </c:pt>
                <c:pt idx="116">
                  <c:v>856</c:v>
                </c:pt>
                <c:pt idx="117">
                  <c:v>857</c:v>
                </c:pt>
                <c:pt idx="118">
                  <c:v>858</c:v>
                </c:pt>
                <c:pt idx="119">
                  <c:v>859</c:v>
                </c:pt>
                <c:pt idx="120">
                  <c:v>860</c:v>
                </c:pt>
                <c:pt idx="121">
                  <c:v>861</c:v>
                </c:pt>
                <c:pt idx="122">
                  <c:v>862</c:v>
                </c:pt>
                <c:pt idx="123">
                  <c:v>863</c:v>
                </c:pt>
                <c:pt idx="124">
                  <c:v>864</c:v>
                </c:pt>
                <c:pt idx="125">
                  <c:v>865</c:v>
                </c:pt>
                <c:pt idx="126">
                  <c:v>866</c:v>
                </c:pt>
                <c:pt idx="127">
                  <c:v>867</c:v>
                </c:pt>
                <c:pt idx="128">
                  <c:v>868</c:v>
                </c:pt>
                <c:pt idx="129">
                  <c:v>869</c:v>
                </c:pt>
                <c:pt idx="130">
                  <c:v>870</c:v>
                </c:pt>
                <c:pt idx="131">
                  <c:v>871</c:v>
                </c:pt>
                <c:pt idx="132">
                  <c:v>872</c:v>
                </c:pt>
                <c:pt idx="133">
                  <c:v>873</c:v>
                </c:pt>
                <c:pt idx="134">
                  <c:v>874</c:v>
                </c:pt>
                <c:pt idx="135">
                  <c:v>875</c:v>
                </c:pt>
                <c:pt idx="136">
                  <c:v>876</c:v>
                </c:pt>
                <c:pt idx="137">
                  <c:v>877</c:v>
                </c:pt>
                <c:pt idx="138">
                  <c:v>878</c:v>
                </c:pt>
                <c:pt idx="139">
                  <c:v>879</c:v>
                </c:pt>
                <c:pt idx="140">
                  <c:v>880</c:v>
                </c:pt>
                <c:pt idx="141">
                  <c:v>881</c:v>
                </c:pt>
                <c:pt idx="142">
                  <c:v>882</c:v>
                </c:pt>
                <c:pt idx="143">
                  <c:v>883</c:v>
                </c:pt>
                <c:pt idx="144">
                  <c:v>884</c:v>
                </c:pt>
                <c:pt idx="145">
                  <c:v>885</c:v>
                </c:pt>
                <c:pt idx="146">
                  <c:v>886</c:v>
                </c:pt>
                <c:pt idx="147">
                  <c:v>887</c:v>
                </c:pt>
                <c:pt idx="148">
                  <c:v>888</c:v>
                </c:pt>
                <c:pt idx="149">
                  <c:v>889</c:v>
                </c:pt>
                <c:pt idx="150">
                  <c:v>890</c:v>
                </c:pt>
                <c:pt idx="151">
                  <c:v>891</c:v>
                </c:pt>
                <c:pt idx="152">
                  <c:v>892</c:v>
                </c:pt>
                <c:pt idx="153">
                  <c:v>893</c:v>
                </c:pt>
                <c:pt idx="154">
                  <c:v>894</c:v>
                </c:pt>
                <c:pt idx="155">
                  <c:v>895</c:v>
                </c:pt>
                <c:pt idx="156">
                  <c:v>896</c:v>
                </c:pt>
                <c:pt idx="157">
                  <c:v>897</c:v>
                </c:pt>
                <c:pt idx="158">
                  <c:v>898</c:v>
                </c:pt>
                <c:pt idx="159">
                  <c:v>899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905</c:v>
                </c:pt>
                <c:pt idx="166">
                  <c:v>906</c:v>
                </c:pt>
                <c:pt idx="167">
                  <c:v>907</c:v>
                </c:pt>
                <c:pt idx="168">
                  <c:v>908</c:v>
                </c:pt>
                <c:pt idx="169">
                  <c:v>909</c:v>
                </c:pt>
                <c:pt idx="170">
                  <c:v>910</c:v>
                </c:pt>
                <c:pt idx="171">
                  <c:v>911</c:v>
                </c:pt>
                <c:pt idx="172">
                  <c:v>912</c:v>
                </c:pt>
                <c:pt idx="173">
                  <c:v>913</c:v>
                </c:pt>
                <c:pt idx="174">
                  <c:v>914</c:v>
                </c:pt>
                <c:pt idx="175">
                  <c:v>915</c:v>
                </c:pt>
                <c:pt idx="176">
                  <c:v>916</c:v>
                </c:pt>
                <c:pt idx="177">
                  <c:v>917</c:v>
                </c:pt>
                <c:pt idx="178">
                  <c:v>918</c:v>
                </c:pt>
                <c:pt idx="179">
                  <c:v>919</c:v>
                </c:pt>
                <c:pt idx="180">
                  <c:v>920</c:v>
                </c:pt>
                <c:pt idx="181">
                  <c:v>921</c:v>
                </c:pt>
                <c:pt idx="182">
                  <c:v>922</c:v>
                </c:pt>
                <c:pt idx="183">
                  <c:v>923</c:v>
                </c:pt>
                <c:pt idx="184">
                  <c:v>924</c:v>
                </c:pt>
                <c:pt idx="185">
                  <c:v>925</c:v>
                </c:pt>
                <c:pt idx="186">
                  <c:v>926</c:v>
                </c:pt>
                <c:pt idx="187">
                  <c:v>927</c:v>
                </c:pt>
                <c:pt idx="188">
                  <c:v>928</c:v>
                </c:pt>
                <c:pt idx="189">
                  <c:v>929</c:v>
                </c:pt>
                <c:pt idx="190">
                  <c:v>930</c:v>
                </c:pt>
                <c:pt idx="191">
                  <c:v>931</c:v>
                </c:pt>
                <c:pt idx="192">
                  <c:v>932</c:v>
                </c:pt>
                <c:pt idx="193">
                  <c:v>933</c:v>
                </c:pt>
                <c:pt idx="194">
                  <c:v>934</c:v>
                </c:pt>
                <c:pt idx="195">
                  <c:v>935</c:v>
                </c:pt>
                <c:pt idx="196">
                  <c:v>936</c:v>
                </c:pt>
                <c:pt idx="197">
                  <c:v>937</c:v>
                </c:pt>
                <c:pt idx="198">
                  <c:v>938</c:v>
                </c:pt>
                <c:pt idx="199">
                  <c:v>939</c:v>
                </c:pt>
                <c:pt idx="200">
                  <c:v>940</c:v>
                </c:pt>
                <c:pt idx="201">
                  <c:v>941</c:v>
                </c:pt>
                <c:pt idx="202">
                  <c:v>942</c:v>
                </c:pt>
                <c:pt idx="203">
                  <c:v>943</c:v>
                </c:pt>
                <c:pt idx="204">
                  <c:v>944</c:v>
                </c:pt>
                <c:pt idx="205">
                  <c:v>945</c:v>
                </c:pt>
                <c:pt idx="206">
                  <c:v>946</c:v>
                </c:pt>
                <c:pt idx="207">
                  <c:v>947</c:v>
                </c:pt>
                <c:pt idx="208">
                  <c:v>948</c:v>
                </c:pt>
                <c:pt idx="209">
                  <c:v>949</c:v>
                </c:pt>
                <c:pt idx="210">
                  <c:v>950</c:v>
                </c:pt>
                <c:pt idx="211">
                  <c:v>951</c:v>
                </c:pt>
                <c:pt idx="212">
                  <c:v>952</c:v>
                </c:pt>
                <c:pt idx="213">
                  <c:v>953</c:v>
                </c:pt>
                <c:pt idx="214">
                  <c:v>954</c:v>
                </c:pt>
                <c:pt idx="215">
                  <c:v>955</c:v>
                </c:pt>
                <c:pt idx="216">
                  <c:v>956</c:v>
                </c:pt>
                <c:pt idx="217">
                  <c:v>957</c:v>
                </c:pt>
                <c:pt idx="218">
                  <c:v>958</c:v>
                </c:pt>
                <c:pt idx="219">
                  <c:v>959</c:v>
                </c:pt>
                <c:pt idx="220">
                  <c:v>960</c:v>
                </c:pt>
                <c:pt idx="221">
                  <c:v>961</c:v>
                </c:pt>
                <c:pt idx="222">
                  <c:v>962</c:v>
                </c:pt>
                <c:pt idx="223">
                  <c:v>963</c:v>
                </c:pt>
                <c:pt idx="224">
                  <c:v>964</c:v>
                </c:pt>
                <c:pt idx="225">
                  <c:v>965</c:v>
                </c:pt>
                <c:pt idx="226">
                  <c:v>966</c:v>
                </c:pt>
                <c:pt idx="227">
                  <c:v>967</c:v>
                </c:pt>
                <c:pt idx="228">
                  <c:v>968</c:v>
                </c:pt>
                <c:pt idx="229">
                  <c:v>969</c:v>
                </c:pt>
                <c:pt idx="230">
                  <c:v>970</c:v>
                </c:pt>
                <c:pt idx="231">
                  <c:v>971</c:v>
                </c:pt>
                <c:pt idx="232">
                  <c:v>972</c:v>
                </c:pt>
                <c:pt idx="233">
                  <c:v>973</c:v>
                </c:pt>
                <c:pt idx="234">
                  <c:v>974</c:v>
                </c:pt>
                <c:pt idx="235">
                  <c:v>975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980</c:v>
                </c:pt>
                <c:pt idx="241">
                  <c:v>981</c:v>
                </c:pt>
                <c:pt idx="242">
                  <c:v>982</c:v>
                </c:pt>
                <c:pt idx="243">
                  <c:v>983</c:v>
                </c:pt>
                <c:pt idx="244">
                  <c:v>984</c:v>
                </c:pt>
                <c:pt idx="245">
                  <c:v>985</c:v>
                </c:pt>
                <c:pt idx="246">
                  <c:v>986</c:v>
                </c:pt>
                <c:pt idx="247">
                  <c:v>987</c:v>
                </c:pt>
                <c:pt idx="248">
                  <c:v>988</c:v>
                </c:pt>
                <c:pt idx="249">
                  <c:v>989</c:v>
                </c:pt>
                <c:pt idx="250">
                  <c:v>990</c:v>
                </c:pt>
                <c:pt idx="251">
                  <c:v>991</c:v>
                </c:pt>
                <c:pt idx="252">
                  <c:v>992</c:v>
                </c:pt>
                <c:pt idx="253">
                  <c:v>993</c:v>
                </c:pt>
                <c:pt idx="254">
                  <c:v>994</c:v>
                </c:pt>
                <c:pt idx="255">
                  <c:v>995</c:v>
                </c:pt>
                <c:pt idx="256">
                  <c:v>996</c:v>
                </c:pt>
                <c:pt idx="257">
                  <c:v>997</c:v>
                </c:pt>
                <c:pt idx="258">
                  <c:v>998</c:v>
                </c:pt>
                <c:pt idx="259">
                  <c:v>999</c:v>
                </c:pt>
                <c:pt idx="260">
                  <c:v>1000</c:v>
                </c:pt>
                <c:pt idx="261">
                  <c:v>1001</c:v>
                </c:pt>
                <c:pt idx="262">
                  <c:v>1002</c:v>
                </c:pt>
                <c:pt idx="263">
                  <c:v>1003</c:v>
                </c:pt>
                <c:pt idx="264">
                  <c:v>1004</c:v>
                </c:pt>
                <c:pt idx="265">
                  <c:v>1005</c:v>
                </c:pt>
                <c:pt idx="266">
                  <c:v>1006</c:v>
                </c:pt>
                <c:pt idx="267">
                  <c:v>1007</c:v>
                </c:pt>
                <c:pt idx="268">
                  <c:v>1008</c:v>
                </c:pt>
                <c:pt idx="269">
                  <c:v>1009</c:v>
                </c:pt>
                <c:pt idx="270">
                  <c:v>1010</c:v>
                </c:pt>
                <c:pt idx="271">
                  <c:v>1011</c:v>
                </c:pt>
                <c:pt idx="272">
                  <c:v>1012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1016</c:v>
                </c:pt>
                <c:pt idx="277">
                  <c:v>1017</c:v>
                </c:pt>
                <c:pt idx="278">
                  <c:v>1018</c:v>
                </c:pt>
                <c:pt idx="279">
                  <c:v>1019</c:v>
                </c:pt>
                <c:pt idx="280">
                  <c:v>1020</c:v>
                </c:pt>
                <c:pt idx="281">
                  <c:v>1021</c:v>
                </c:pt>
                <c:pt idx="282">
                  <c:v>1022</c:v>
                </c:pt>
                <c:pt idx="283">
                  <c:v>1023</c:v>
                </c:pt>
                <c:pt idx="284">
                  <c:v>1024</c:v>
                </c:pt>
                <c:pt idx="285">
                  <c:v>1025</c:v>
                </c:pt>
                <c:pt idx="286">
                  <c:v>1026</c:v>
                </c:pt>
                <c:pt idx="287">
                  <c:v>1027</c:v>
                </c:pt>
                <c:pt idx="288">
                  <c:v>1028</c:v>
                </c:pt>
                <c:pt idx="289">
                  <c:v>1029</c:v>
                </c:pt>
                <c:pt idx="290">
                  <c:v>1030</c:v>
                </c:pt>
                <c:pt idx="291">
                  <c:v>1031</c:v>
                </c:pt>
                <c:pt idx="292">
                  <c:v>1032</c:v>
                </c:pt>
                <c:pt idx="293">
                  <c:v>1033</c:v>
                </c:pt>
                <c:pt idx="294">
                  <c:v>1034</c:v>
                </c:pt>
                <c:pt idx="295">
                  <c:v>1035</c:v>
                </c:pt>
                <c:pt idx="296">
                  <c:v>1036</c:v>
                </c:pt>
                <c:pt idx="297">
                  <c:v>1037</c:v>
                </c:pt>
                <c:pt idx="298">
                  <c:v>1038</c:v>
                </c:pt>
                <c:pt idx="299">
                  <c:v>1039</c:v>
                </c:pt>
                <c:pt idx="300">
                  <c:v>1040</c:v>
                </c:pt>
                <c:pt idx="301">
                  <c:v>1041</c:v>
                </c:pt>
                <c:pt idx="302">
                  <c:v>1042</c:v>
                </c:pt>
                <c:pt idx="303">
                  <c:v>1043</c:v>
                </c:pt>
                <c:pt idx="304">
                  <c:v>1044</c:v>
                </c:pt>
                <c:pt idx="305">
                  <c:v>1045</c:v>
                </c:pt>
                <c:pt idx="306">
                  <c:v>1046</c:v>
                </c:pt>
                <c:pt idx="307">
                  <c:v>1047</c:v>
                </c:pt>
                <c:pt idx="308">
                  <c:v>1048</c:v>
                </c:pt>
                <c:pt idx="309">
                  <c:v>1049</c:v>
                </c:pt>
                <c:pt idx="310">
                  <c:v>1050</c:v>
                </c:pt>
                <c:pt idx="311">
                  <c:v>1051</c:v>
                </c:pt>
                <c:pt idx="312">
                  <c:v>1052</c:v>
                </c:pt>
                <c:pt idx="313">
                  <c:v>1053</c:v>
                </c:pt>
                <c:pt idx="314">
                  <c:v>1054</c:v>
                </c:pt>
                <c:pt idx="315">
                  <c:v>1055</c:v>
                </c:pt>
                <c:pt idx="316">
                  <c:v>1056</c:v>
                </c:pt>
                <c:pt idx="317">
                  <c:v>1057</c:v>
                </c:pt>
                <c:pt idx="318">
                  <c:v>1058</c:v>
                </c:pt>
                <c:pt idx="319">
                  <c:v>1059</c:v>
                </c:pt>
                <c:pt idx="320">
                  <c:v>1060</c:v>
                </c:pt>
                <c:pt idx="321">
                  <c:v>1061</c:v>
                </c:pt>
                <c:pt idx="322">
                  <c:v>1062</c:v>
                </c:pt>
                <c:pt idx="323">
                  <c:v>1063</c:v>
                </c:pt>
                <c:pt idx="324">
                  <c:v>1064</c:v>
                </c:pt>
                <c:pt idx="325">
                  <c:v>1065</c:v>
                </c:pt>
                <c:pt idx="326">
                  <c:v>1066</c:v>
                </c:pt>
                <c:pt idx="327">
                  <c:v>1067</c:v>
                </c:pt>
                <c:pt idx="328">
                  <c:v>1068</c:v>
                </c:pt>
                <c:pt idx="329">
                  <c:v>1069</c:v>
                </c:pt>
                <c:pt idx="330">
                  <c:v>1070</c:v>
                </c:pt>
                <c:pt idx="331">
                  <c:v>1071</c:v>
                </c:pt>
                <c:pt idx="332">
                  <c:v>1072</c:v>
                </c:pt>
                <c:pt idx="333">
                  <c:v>1073</c:v>
                </c:pt>
                <c:pt idx="334">
                  <c:v>1074</c:v>
                </c:pt>
                <c:pt idx="335">
                  <c:v>1075</c:v>
                </c:pt>
                <c:pt idx="336">
                  <c:v>1076</c:v>
                </c:pt>
                <c:pt idx="337">
                  <c:v>1077</c:v>
                </c:pt>
                <c:pt idx="338">
                  <c:v>1078</c:v>
                </c:pt>
                <c:pt idx="339">
                  <c:v>1079</c:v>
                </c:pt>
                <c:pt idx="340">
                  <c:v>1080</c:v>
                </c:pt>
                <c:pt idx="341">
                  <c:v>1081</c:v>
                </c:pt>
                <c:pt idx="342">
                  <c:v>1082</c:v>
                </c:pt>
                <c:pt idx="343">
                  <c:v>1083</c:v>
                </c:pt>
                <c:pt idx="344">
                  <c:v>1084</c:v>
                </c:pt>
                <c:pt idx="345">
                  <c:v>1085</c:v>
                </c:pt>
                <c:pt idx="346">
                  <c:v>1086</c:v>
                </c:pt>
                <c:pt idx="347">
                  <c:v>1087</c:v>
                </c:pt>
                <c:pt idx="348">
                  <c:v>1088</c:v>
                </c:pt>
                <c:pt idx="349">
                  <c:v>1089</c:v>
                </c:pt>
                <c:pt idx="350">
                  <c:v>1090</c:v>
                </c:pt>
                <c:pt idx="351">
                  <c:v>1091</c:v>
                </c:pt>
                <c:pt idx="352">
                  <c:v>1092</c:v>
                </c:pt>
                <c:pt idx="353">
                  <c:v>1093</c:v>
                </c:pt>
                <c:pt idx="354">
                  <c:v>1094</c:v>
                </c:pt>
                <c:pt idx="355">
                  <c:v>1095</c:v>
                </c:pt>
                <c:pt idx="356">
                  <c:v>1096</c:v>
                </c:pt>
                <c:pt idx="357">
                  <c:v>1097</c:v>
                </c:pt>
                <c:pt idx="358">
                  <c:v>1098</c:v>
                </c:pt>
                <c:pt idx="359">
                  <c:v>1099</c:v>
                </c:pt>
                <c:pt idx="360">
                  <c:v>1100</c:v>
                </c:pt>
                <c:pt idx="361">
                  <c:v>1101</c:v>
                </c:pt>
                <c:pt idx="362">
                  <c:v>1102</c:v>
                </c:pt>
                <c:pt idx="363">
                  <c:v>1103</c:v>
                </c:pt>
                <c:pt idx="364">
                  <c:v>1104</c:v>
                </c:pt>
                <c:pt idx="365">
                  <c:v>1105</c:v>
                </c:pt>
                <c:pt idx="366">
                  <c:v>1106</c:v>
                </c:pt>
                <c:pt idx="367">
                  <c:v>1107</c:v>
                </c:pt>
                <c:pt idx="368">
                  <c:v>1108</c:v>
                </c:pt>
                <c:pt idx="369">
                  <c:v>1109</c:v>
                </c:pt>
                <c:pt idx="370">
                  <c:v>1110</c:v>
                </c:pt>
                <c:pt idx="371">
                  <c:v>1111</c:v>
                </c:pt>
                <c:pt idx="372">
                  <c:v>1112</c:v>
                </c:pt>
                <c:pt idx="373">
                  <c:v>1113</c:v>
                </c:pt>
                <c:pt idx="374">
                  <c:v>1114</c:v>
                </c:pt>
                <c:pt idx="375">
                  <c:v>1115</c:v>
                </c:pt>
                <c:pt idx="376">
                  <c:v>1116</c:v>
                </c:pt>
                <c:pt idx="377">
                  <c:v>1117</c:v>
                </c:pt>
                <c:pt idx="378">
                  <c:v>1118</c:v>
                </c:pt>
                <c:pt idx="379">
                  <c:v>1119</c:v>
                </c:pt>
                <c:pt idx="380">
                  <c:v>1120</c:v>
                </c:pt>
                <c:pt idx="381">
                  <c:v>1121</c:v>
                </c:pt>
                <c:pt idx="382">
                  <c:v>1122</c:v>
                </c:pt>
                <c:pt idx="383">
                  <c:v>1123</c:v>
                </c:pt>
                <c:pt idx="384">
                  <c:v>1124</c:v>
                </c:pt>
                <c:pt idx="385">
                  <c:v>1125</c:v>
                </c:pt>
                <c:pt idx="386">
                  <c:v>1126</c:v>
                </c:pt>
                <c:pt idx="387">
                  <c:v>1127</c:v>
                </c:pt>
                <c:pt idx="388">
                  <c:v>1128</c:v>
                </c:pt>
                <c:pt idx="389">
                  <c:v>1129</c:v>
                </c:pt>
                <c:pt idx="390">
                  <c:v>1130</c:v>
                </c:pt>
                <c:pt idx="391">
                  <c:v>1131</c:v>
                </c:pt>
                <c:pt idx="392">
                  <c:v>1132</c:v>
                </c:pt>
                <c:pt idx="393">
                  <c:v>1133</c:v>
                </c:pt>
                <c:pt idx="394">
                  <c:v>1134</c:v>
                </c:pt>
                <c:pt idx="395">
                  <c:v>1135</c:v>
                </c:pt>
                <c:pt idx="396">
                  <c:v>1136</c:v>
                </c:pt>
                <c:pt idx="397">
                  <c:v>1137</c:v>
                </c:pt>
                <c:pt idx="398">
                  <c:v>1138</c:v>
                </c:pt>
                <c:pt idx="399">
                  <c:v>1139</c:v>
                </c:pt>
                <c:pt idx="400">
                  <c:v>1140</c:v>
                </c:pt>
                <c:pt idx="401">
                  <c:v>1141</c:v>
                </c:pt>
                <c:pt idx="402">
                  <c:v>1142</c:v>
                </c:pt>
                <c:pt idx="403">
                  <c:v>1143</c:v>
                </c:pt>
                <c:pt idx="404">
                  <c:v>1144</c:v>
                </c:pt>
                <c:pt idx="405">
                  <c:v>1145</c:v>
                </c:pt>
                <c:pt idx="406">
                  <c:v>1146</c:v>
                </c:pt>
                <c:pt idx="407">
                  <c:v>1147</c:v>
                </c:pt>
                <c:pt idx="408">
                  <c:v>1148</c:v>
                </c:pt>
                <c:pt idx="409">
                  <c:v>1149</c:v>
                </c:pt>
                <c:pt idx="410">
                  <c:v>1150</c:v>
                </c:pt>
                <c:pt idx="411">
                  <c:v>1151</c:v>
                </c:pt>
                <c:pt idx="412">
                  <c:v>1152</c:v>
                </c:pt>
                <c:pt idx="413">
                  <c:v>1153</c:v>
                </c:pt>
                <c:pt idx="414">
                  <c:v>1154</c:v>
                </c:pt>
                <c:pt idx="415">
                  <c:v>1155</c:v>
                </c:pt>
                <c:pt idx="416">
                  <c:v>1156</c:v>
                </c:pt>
                <c:pt idx="417">
                  <c:v>1157</c:v>
                </c:pt>
                <c:pt idx="418">
                  <c:v>1158</c:v>
                </c:pt>
                <c:pt idx="419">
                  <c:v>1159</c:v>
                </c:pt>
                <c:pt idx="420">
                  <c:v>1160</c:v>
                </c:pt>
                <c:pt idx="421">
                  <c:v>1161</c:v>
                </c:pt>
                <c:pt idx="422">
                  <c:v>1162</c:v>
                </c:pt>
                <c:pt idx="423">
                  <c:v>1163</c:v>
                </c:pt>
                <c:pt idx="424">
                  <c:v>1164</c:v>
                </c:pt>
                <c:pt idx="425">
                  <c:v>1165</c:v>
                </c:pt>
              </c:numCache>
            </c:numRef>
          </c:xVal>
          <c:yVal>
            <c:numRef>
              <c:f>Graph!$B$6:$B$429</c:f>
              <c:numCache>
                <c:formatCode>General</c:formatCode>
                <c:ptCount val="424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Graph!$A$5:$A$430</c:f>
              <c:numCache>
                <c:formatCode>General</c:formatCode>
                <c:ptCount val="426"/>
                <c:pt idx="0">
                  <c:v>740</c:v>
                </c:pt>
                <c:pt idx="1">
                  <c:v>741</c:v>
                </c:pt>
                <c:pt idx="2">
                  <c:v>742</c:v>
                </c:pt>
                <c:pt idx="3">
                  <c:v>743</c:v>
                </c:pt>
                <c:pt idx="4">
                  <c:v>744</c:v>
                </c:pt>
                <c:pt idx="5">
                  <c:v>745</c:v>
                </c:pt>
                <c:pt idx="6">
                  <c:v>746</c:v>
                </c:pt>
                <c:pt idx="7">
                  <c:v>747</c:v>
                </c:pt>
                <c:pt idx="8">
                  <c:v>748</c:v>
                </c:pt>
                <c:pt idx="9">
                  <c:v>749</c:v>
                </c:pt>
                <c:pt idx="10">
                  <c:v>750</c:v>
                </c:pt>
                <c:pt idx="11">
                  <c:v>751</c:v>
                </c:pt>
                <c:pt idx="12">
                  <c:v>752</c:v>
                </c:pt>
                <c:pt idx="13">
                  <c:v>753</c:v>
                </c:pt>
                <c:pt idx="14">
                  <c:v>754</c:v>
                </c:pt>
                <c:pt idx="15">
                  <c:v>755</c:v>
                </c:pt>
                <c:pt idx="16">
                  <c:v>756</c:v>
                </c:pt>
                <c:pt idx="17">
                  <c:v>757</c:v>
                </c:pt>
                <c:pt idx="18">
                  <c:v>758</c:v>
                </c:pt>
                <c:pt idx="19">
                  <c:v>759</c:v>
                </c:pt>
                <c:pt idx="20">
                  <c:v>760</c:v>
                </c:pt>
                <c:pt idx="21">
                  <c:v>761</c:v>
                </c:pt>
                <c:pt idx="22">
                  <c:v>762</c:v>
                </c:pt>
                <c:pt idx="23">
                  <c:v>763</c:v>
                </c:pt>
                <c:pt idx="24">
                  <c:v>764</c:v>
                </c:pt>
                <c:pt idx="25">
                  <c:v>765</c:v>
                </c:pt>
                <c:pt idx="26">
                  <c:v>766</c:v>
                </c:pt>
                <c:pt idx="27">
                  <c:v>767</c:v>
                </c:pt>
                <c:pt idx="28">
                  <c:v>768</c:v>
                </c:pt>
                <c:pt idx="29">
                  <c:v>769</c:v>
                </c:pt>
                <c:pt idx="30">
                  <c:v>770</c:v>
                </c:pt>
                <c:pt idx="31">
                  <c:v>771</c:v>
                </c:pt>
                <c:pt idx="32">
                  <c:v>772</c:v>
                </c:pt>
                <c:pt idx="33">
                  <c:v>773</c:v>
                </c:pt>
                <c:pt idx="34">
                  <c:v>774</c:v>
                </c:pt>
                <c:pt idx="35">
                  <c:v>775</c:v>
                </c:pt>
                <c:pt idx="36">
                  <c:v>776</c:v>
                </c:pt>
                <c:pt idx="37">
                  <c:v>777</c:v>
                </c:pt>
                <c:pt idx="38">
                  <c:v>778</c:v>
                </c:pt>
                <c:pt idx="39">
                  <c:v>779</c:v>
                </c:pt>
                <c:pt idx="40">
                  <c:v>780</c:v>
                </c:pt>
                <c:pt idx="41">
                  <c:v>781</c:v>
                </c:pt>
                <c:pt idx="42">
                  <c:v>782</c:v>
                </c:pt>
                <c:pt idx="43">
                  <c:v>783</c:v>
                </c:pt>
                <c:pt idx="44">
                  <c:v>784</c:v>
                </c:pt>
                <c:pt idx="45">
                  <c:v>785</c:v>
                </c:pt>
                <c:pt idx="46">
                  <c:v>786</c:v>
                </c:pt>
                <c:pt idx="47">
                  <c:v>787</c:v>
                </c:pt>
                <c:pt idx="48">
                  <c:v>788</c:v>
                </c:pt>
                <c:pt idx="49">
                  <c:v>789</c:v>
                </c:pt>
                <c:pt idx="50">
                  <c:v>790</c:v>
                </c:pt>
                <c:pt idx="51">
                  <c:v>791</c:v>
                </c:pt>
                <c:pt idx="52">
                  <c:v>792</c:v>
                </c:pt>
                <c:pt idx="53">
                  <c:v>793</c:v>
                </c:pt>
                <c:pt idx="54">
                  <c:v>794</c:v>
                </c:pt>
                <c:pt idx="55">
                  <c:v>795</c:v>
                </c:pt>
                <c:pt idx="56">
                  <c:v>796</c:v>
                </c:pt>
                <c:pt idx="57">
                  <c:v>797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801</c:v>
                </c:pt>
                <c:pt idx="62">
                  <c:v>802</c:v>
                </c:pt>
                <c:pt idx="63">
                  <c:v>803</c:v>
                </c:pt>
                <c:pt idx="64">
                  <c:v>804</c:v>
                </c:pt>
                <c:pt idx="65">
                  <c:v>805</c:v>
                </c:pt>
                <c:pt idx="66">
                  <c:v>806</c:v>
                </c:pt>
                <c:pt idx="67">
                  <c:v>807</c:v>
                </c:pt>
                <c:pt idx="68">
                  <c:v>808</c:v>
                </c:pt>
                <c:pt idx="69">
                  <c:v>809</c:v>
                </c:pt>
                <c:pt idx="70">
                  <c:v>810</c:v>
                </c:pt>
                <c:pt idx="71">
                  <c:v>811</c:v>
                </c:pt>
                <c:pt idx="72">
                  <c:v>812</c:v>
                </c:pt>
                <c:pt idx="73">
                  <c:v>813</c:v>
                </c:pt>
                <c:pt idx="74">
                  <c:v>814</c:v>
                </c:pt>
                <c:pt idx="75">
                  <c:v>815</c:v>
                </c:pt>
                <c:pt idx="76">
                  <c:v>816</c:v>
                </c:pt>
                <c:pt idx="77">
                  <c:v>817</c:v>
                </c:pt>
                <c:pt idx="78">
                  <c:v>818</c:v>
                </c:pt>
                <c:pt idx="79">
                  <c:v>819</c:v>
                </c:pt>
                <c:pt idx="80">
                  <c:v>820</c:v>
                </c:pt>
                <c:pt idx="81">
                  <c:v>821</c:v>
                </c:pt>
                <c:pt idx="82">
                  <c:v>822</c:v>
                </c:pt>
                <c:pt idx="83">
                  <c:v>823</c:v>
                </c:pt>
                <c:pt idx="84">
                  <c:v>824</c:v>
                </c:pt>
                <c:pt idx="85">
                  <c:v>825</c:v>
                </c:pt>
                <c:pt idx="86">
                  <c:v>826</c:v>
                </c:pt>
                <c:pt idx="87">
                  <c:v>827</c:v>
                </c:pt>
                <c:pt idx="88">
                  <c:v>828</c:v>
                </c:pt>
                <c:pt idx="89">
                  <c:v>829</c:v>
                </c:pt>
                <c:pt idx="90">
                  <c:v>830</c:v>
                </c:pt>
                <c:pt idx="91">
                  <c:v>831</c:v>
                </c:pt>
                <c:pt idx="92">
                  <c:v>832</c:v>
                </c:pt>
                <c:pt idx="93">
                  <c:v>833</c:v>
                </c:pt>
                <c:pt idx="94">
                  <c:v>834</c:v>
                </c:pt>
                <c:pt idx="95">
                  <c:v>835</c:v>
                </c:pt>
                <c:pt idx="96">
                  <c:v>836</c:v>
                </c:pt>
                <c:pt idx="97">
                  <c:v>837</c:v>
                </c:pt>
                <c:pt idx="98">
                  <c:v>838</c:v>
                </c:pt>
                <c:pt idx="99">
                  <c:v>839</c:v>
                </c:pt>
                <c:pt idx="100">
                  <c:v>840</c:v>
                </c:pt>
                <c:pt idx="101">
                  <c:v>841</c:v>
                </c:pt>
                <c:pt idx="102">
                  <c:v>842</c:v>
                </c:pt>
                <c:pt idx="103">
                  <c:v>843</c:v>
                </c:pt>
                <c:pt idx="104">
                  <c:v>844</c:v>
                </c:pt>
                <c:pt idx="105">
                  <c:v>845</c:v>
                </c:pt>
                <c:pt idx="106">
                  <c:v>846</c:v>
                </c:pt>
                <c:pt idx="107">
                  <c:v>847</c:v>
                </c:pt>
                <c:pt idx="108">
                  <c:v>848</c:v>
                </c:pt>
                <c:pt idx="109">
                  <c:v>849</c:v>
                </c:pt>
                <c:pt idx="110">
                  <c:v>850</c:v>
                </c:pt>
                <c:pt idx="111">
                  <c:v>851</c:v>
                </c:pt>
                <c:pt idx="112">
                  <c:v>852</c:v>
                </c:pt>
                <c:pt idx="113">
                  <c:v>853</c:v>
                </c:pt>
                <c:pt idx="114">
                  <c:v>854</c:v>
                </c:pt>
                <c:pt idx="115">
                  <c:v>855</c:v>
                </c:pt>
                <c:pt idx="116">
                  <c:v>856</c:v>
                </c:pt>
                <c:pt idx="117">
                  <c:v>857</c:v>
                </c:pt>
                <c:pt idx="118">
                  <c:v>858</c:v>
                </c:pt>
                <c:pt idx="119">
                  <c:v>859</c:v>
                </c:pt>
                <c:pt idx="120">
                  <c:v>860</c:v>
                </c:pt>
                <c:pt idx="121">
                  <c:v>861</c:v>
                </c:pt>
                <c:pt idx="122">
                  <c:v>862</c:v>
                </c:pt>
                <c:pt idx="123">
                  <c:v>863</c:v>
                </c:pt>
                <c:pt idx="124">
                  <c:v>864</c:v>
                </c:pt>
                <c:pt idx="125">
                  <c:v>865</c:v>
                </c:pt>
                <c:pt idx="126">
                  <c:v>866</c:v>
                </c:pt>
                <c:pt idx="127">
                  <c:v>867</c:v>
                </c:pt>
                <c:pt idx="128">
                  <c:v>868</c:v>
                </c:pt>
                <c:pt idx="129">
                  <c:v>869</c:v>
                </c:pt>
                <c:pt idx="130">
                  <c:v>870</c:v>
                </c:pt>
                <c:pt idx="131">
                  <c:v>871</c:v>
                </c:pt>
                <c:pt idx="132">
                  <c:v>872</c:v>
                </c:pt>
                <c:pt idx="133">
                  <c:v>873</c:v>
                </c:pt>
                <c:pt idx="134">
                  <c:v>874</c:v>
                </c:pt>
                <c:pt idx="135">
                  <c:v>875</c:v>
                </c:pt>
                <c:pt idx="136">
                  <c:v>876</c:v>
                </c:pt>
                <c:pt idx="137">
                  <c:v>877</c:v>
                </c:pt>
                <c:pt idx="138">
                  <c:v>878</c:v>
                </c:pt>
                <c:pt idx="139">
                  <c:v>879</c:v>
                </c:pt>
                <c:pt idx="140">
                  <c:v>880</c:v>
                </c:pt>
                <c:pt idx="141">
                  <c:v>881</c:v>
                </c:pt>
                <c:pt idx="142">
                  <c:v>882</c:v>
                </c:pt>
                <c:pt idx="143">
                  <c:v>883</c:v>
                </c:pt>
                <c:pt idx="144">
                  <c:v>884</c:v>
                </c:pt>
                <c:pt idx="145">
                  <c:v>885</c:v>
                </c:pt>
                <c:pt idx="146">
                  <c:v>886</c:v>
                </c:pt>
                <c:pt idx="147">
                  <c:v>887</c:v>
                </c:pt>
                <c:pt idx="148">
                  <c:v>888</c:v>
                </c:pt>
                <c:pt idx="149">
                  <c:v>889</c:v>
                </c:pt>
                <c:pt idx="150">
                  <c:v>890</c:v>
                </c:pt>
                <c:pt idx="151">
                  <c:v>891</c:v>
                </c:pt>
                <c:pt idx="152">
                  <c:v>892</c:v>
                </c:pt>
                <c:pt idx="153">
                  <c:v>893</c:v>
                </c:pt>
                <c:pt idx="154">
                  <c:v>894</c:v>
                </c:pt>
                <c:pt idx="155">
                  <c:v>895</c:v>
                </c:pt>
                <c:pt idx="156">
                  <c:v>896</c:v>
                </c:pt>
                <c:pt idx="157">
                  <c:v>897</c:v>
                </c:pt>
                <c:pt idx="158">
                  <c:v>898</c:v>
                </c:pt>
                <c:pt idx="159">
                  <c:v>899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905</c:v>
                </c:pt>
                <c:pt idx="166">
                  <c:v>906</c:v>
                </c:pt>
                <c:pt idx="167">
                  <c:v>907</c:v>
                </c:pt>
                <c:pt idx="168">
                  <c:v>908</c:v>
                </c:pt>
                <c:pt idx="169">
                  <c:v>909</c:v>
                </c:pt>
                <c:pt idx="170">
                  <c:v>910</c:v>
                </c:pt>
                <c:pt idx="171">
                  <c:v>911</c:v>
                </c:pt>
                <c:pt idx="172">
                  <c:v>912</c:v>
                </c:pt>
                <c:pt idx="173">
                  <c:v>913</c:v>
                </c:pt>
                <c:pt idx="174">
                  <c:v>914</c:v>
                </c:pt>
                <c:pt idx="175">
                  <c:v>915</c:v>
                </c:pt>
                <c:pt idx="176">
                  <c:v>916</c:v>
                </c:pt>
                <c:pt idx="177">
                  <c:v>917</c:v>
                </c:pt>
                <c:pt idx="178">
                  <c:v>918</c:v>
                </c:pt>
                <c:pt idx="179">
                  <c:v>919</c:v>
                </c:pt>
                <c:pt idx="180">
                  <c:v>920</c:v>
                </c:pt>
                <c:pt idx="181">
                  <c:v>921</c:v>
                </c:pt>
                <c:pt idx="182">
                  <c:v>922</c:v>
                </c:pt>
                <c:pt idx="183">
                  <c:v>923</c:v>
                </c:pt>
                <c:pt idx="184">
                  <c:v>924</c:v>
                </c:pt>
                <c:pt idx="185">
                  <c:v>925</c:v>
                </c:pt>
                <c:pt idx="186">
                  <c:v>926</c:v>
                </c:pt>
                <c:pt idx="187">
                  <c:v>927</c:v>
                </c:pt>
                <c:pt idx="188">
                  <c:v>928</c:v>
                </c:pt>
                <c:pt idx="189">
                  <c:v>929</c:v>
                </c:pt>
                <c:pt idx="190">
                  <c:v>930</c:v>
                </c:pt>
                <c:pt idx="191">
                  <c:v>931</c:v>
                </c:pt>
                <c:pt idx="192">
                  <c:v>932</c:v>
                </c:pt>
                <c:pt idx="193">
                  <c:v>933</c:v>
                </c:pt>
                <c:pt idx="194">
                  <c:v>934</c:v>
                </c:pt>
                <c:pt idx="195">
                  <c:v>935</c:v>
                </c:pt>
                <c:pt idx="196">
                  <c:v>936</c:v>
                </c:pt>
                <c:pt idx="197">
                  <c:v>937</c:v>
                </c:pt>
                <c:pt idx="198">
                  <c:v>938</c:v>
                </c:pt>
                <c:pt idx="199">
                  <c:v>939</c:v>
                </c:pt>
                <c:pt idx="200">
                  <c:v>940</c:v>
                </c:pt>
                <c:pt idx="201">
                  <c:v>941</c:v>
                </c:pt>
                <c:pt idx="202">
                  <c:v>942</c:v>
                </c:pt>
                <c:pt idx="203">
                  <c:v>943</c:v>
                </c:pt>
                <c:pt idx="204">
                  <c:v>944</c:v>
                </c:pt>
                <c:pt idx="205">
                  <c:v>945</c:v>
                </c:pt>
                <c:pt idx="206">
                  <c:v>946</c:v>
                </c:pt>
                <c:pt idx="207">
                  <c:v>947</c:v>
                </c:pt>
                <c:pt idx="208">
                  <c:v>948</c:v>
                </c:pt>
                <c:pt idx="209">
                  <c:v>949</c:v>
                </c:pt>
                <c:pt idx="210">
                  <c:v>950</c:v>
                </c:pt>
                <c:pt idx="211">
                  <c:v>951</c:v>
                </c:pt>
                <c:pt idx="212">
                  <c:v>952</c:v>
                </c:pt>
                <c:pt idx="213">
                  <c:v>953</c:v>
                </c:pt>
                <c:pt idx="214">
                  <c:v>954</c:v>
                </c:pt>
                <c:pt idx="215">
                  <c:v>955</c:v>
                </c:pt>
                <c:pt idx="216">
                  <c:v>956</c:v>
                </c:pt>
                <c:pt idx="217">
                  <c:v>957</c:v>
                </c:pt>
                <c:pt idx="218">
                  <c:v>958</c:v>
                </c:pt>
                <c:pt idx="219">
                  <c:v>959</c:v>
                </c:pt>
                <c:pt idx="220">
                  <c:v>960</c:v>
                </c:pt>
                <c:pt idx="221">
                  <c:v>961</c:v>
                </c:pt>
                <c:pt idx="222">
                  <c:v>962</c:v>
                </c:pt>
                <c:pt idx="223">
                  <c:v>963</c:v>
                </c:pt>
                <c:pt idx="224">
                  <c:v>964</c:v>
                </c:pt>
                <c:pt idx="225">
                  <c:v>965</c:v>
                </c:pt>
                <c:pt idx="226">
                  <c:v>966</c:v>
                </c:pt>
                <c:pt idx="227">
                  <c:v>967</c:v>
                </c:pt>
                <c:pt idx="228">
                  <c:v>968</c:v>
                </c:pt>
                <c:pt idx="229">
                  <c:v>969</c:v>
                </c:pt>
                <c:pt idx="230">
                  <c:v>970</c:v>
                </c:pt>
                <c:pt idx="231">
                  <c:v>971</c:v>
                </c:pt>
                <c:pt idx="232">
                  <c:v>972</c:v>
                </c:pt>
                <c:pt idx="233">
                  <c:v>973</c:v>
                </c:pt>
                <c:pt idx="234">
                  <c:v>974</c:v>
                </c:pt>
                <c:pt idx="235">
                  <c:v>975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980</c:v>
                </c:pt>
                <c:pt idx="241">
                  <c:v>981</c:v>
                </c:pt>
                <c:pt idx="242">
                  <c:v>982</c:v>
                </c:pt>
                <c:pt idx="243">
                  <c:v>983</c:v>
                </c:pt>
                <c:pt idx="244">
                  <c:v>984</c:v>
                </c:pt>
                <c:pt idx="245">
                  <c:v>985</c:v>
                </c:pt>
                <c:pt idx="246">
                  <c:v>986</c:v>
                </c:pt>
                <c:pt idx="247">
                  <c:v>987</c:v>
                </c:pt>
                <c:pt idx="248">
                  <c:v>988</c:v>
                </c:pt>
                <c:pt idx="249">
                  <c:v>989</c:v>
                </c:pt>
                <c:pt idx="250">
                  <c:v>990</c:v>
                </c:pt>
                <c:pt idx="251">
                  <c:v>991</c:v>
                </c:pt>
                <c:pt idx="252">
                  <c:v>992</c:v>
                </c:pt>
                <c:pt idx="253">
                  <c:v>993</c:v>
                </c:pt>
                <c:pt idx="254">
                  <c:v>994</c:v>
                </c:pt>
                <c:pt idx="255">
                  <c:v>995</c:v>
                </c:pt>
                <c:pt idx="256">
                  <c:v>996</c:v>
                </c:pt>
                <c:pt idx="257">
                  <c:v>997</c:v>
                </c:pt>
                <c:pt idx="258">
                  <c:v>998</c:v>
                </c:pt>
                <c:pt idx="259">
                  <c:v>999</c:v>
                </c:pt>
                <c:pt idx="260">
                  <c:v>1000</c:v>
                </c:pt>
                <c:pt idx="261">
                  <c:v>1001</c:v>
                </c:pt>
                <c:pt idx="262">
                  <c:v>1002</c:v>
                </c:pt>
                <c:pt idx="263">
                  <c:v>1003</c:v>
                </c:pt>
                <c:pt idx="264">
                  <c:v>1004</c:v>
                </c:pt>
                <c:pt idx="265">
                  <c:v>1005</c:v>
                </c:pt>
                <c:pt idx="266">
                  <c:v>1006</c:v>
                </c:pt>
                <c:pt idx="267">
                  <c:v>1007</c:v>
                </c:pt>
                <c:pt idx="268">
                  <c:v>1008</c:v>
                </c:pt>
                <c:pt idx="269">
                  <c:v>1009</c:v>
                </c:pt>
                <c:pt idx="270">
                  <c:v>1010</c:v>
                </c:pt>
                <c:pt idx="271">
                  <c:v>1011</c:v>
                </c:pt>
                <c:pt idx="272">
                  <c:v>1012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1016</c:v>
                </c:pt>
                <c:pt idx="277">
                  <c:v>1017</c:v>
                </c:pt>
                <c:pt idx="278">
                  <c:v>1018</c:v>
                </c:pt>
                <c:pt idx="279">
                  <c:v>1019</c:v>
                </c:pt>
                <c:pt idx="280">
                  <c:v>1020</c:v>
                </c:pt>
                <c:pt idx="281">
                  <c:v>1021</c:v>
                </c:pt>
                <c:pt idx="282">
                  <c:v>1022</c:v>
                </c:pt>
                <c:pt idx="283">
                  <c:v>1023</c:v>
                </c:pt>
                <c:pt idx="284">
                  <c:v>1024</c:v>
                </c:pt>
                <c:pt idx="285">
                  <c:v>1025</c:v>
                </c:pt>
                <c:pt idx="286">
                  <c:v>1026</c:v>
                </c:pt>
                <c:pt idx="287">
                  <c:v>1027</c:v>
                </c:pt>
                <c:pt idx="288">
                  <c:v>1028</c:v>
                </c:pt>
                <c:pt idx="289">
                  <c:v>1029</c:v>
                </c:pt>
                <c:pt idx="290">
                  <c:v>1030</c:v>
                </c:pt>
                <c:pt idx="291">
                  <c:v>1031</c:v>
                </c:pt>
                <c:pt idx="292">
                  <c:v>1032</c:v>
                </c:pt>
                <c:pt idx="293">
                  <c:v>1033</c:v>
                </c:pt>
                <c:pt idx="294">
                  <c:v>1034</c:v>
                </c:pt>
                <c:pt idx="295">
                  <c:v>1035</c:v>
                </c:pt>
                <c:pt idx="296">
                  <c:v>1036</c:v>
                </c:pt>
                <c:pt idx="297">
                  <c:v>1037</c:v>
                </c:pt>
                <c:pt idx="298">
                  <c:v>1038</c:v>
                </c:pt>
                <c:pt idx="299">
                  <c:v>1039</c:v>
                </c:pt>
                <c:pt idx="300">
                  <c:v>1040</c:v>
                </c:pt>
                <c:pt idx="301">
                  <c:v>1041</c:v>
                </c:pt>
                <c:pt idx="302">
                  <c:v>1042</c:v>
                </c:pt>
                <c:pt idx="303">
                  <c:v>1043</c:v>
                </c:pt>
                <c:pt idx="304">
                  <c:v>1044</c:v>
                </c:pt>
                <c:pt idx="305">
                  <c:v>1045</c:v>
                </c:pt>
                <c:pt idx="306">
                  <c:v>1046</c:v>
                </c:pt>
                <c:pt idx="307">
                  <c:v>1047</c:v>
                </c:pt>
                <c:pt idx="308">
                  <c:v>1048</c:v>
                </c:pt>
                <c:pt idx="309">
                  <c:v>1049</c:v>
                </c:pt>
                <c:pt idx="310">
                  <c:v>1050</c:v>
                </c:pt>
                <c:pt idx="311">
                  <c:v>1051</c:v>
                </c:pt>
                <c:pt idx="312">
                  <c:v>1052</c:v>
                </c:pt>
                <c:pt idx="313">
                  <c:v>1053</c:v>
                </c:pt>
                <c:pt idx="314">
                  <c:v>1054</c:v>
                </c:pt>
                <c:pt idx="315">
                  <c:v>1055</c:v>
                </c:pt>
                <c:pt idx="316">
                  <c:v>1056</c:v>
                </c:pt>
                <c:pt idx="317">
                  <c:v>1057</c:v>
                </c:pt>
                <c:pt idx="318">
                  <c:v>1058</c:v>
                </c:pt>
                <c:pt idx="319">
                  <c:v>1059</c:v>
                </c:pt>
                <c:pt idx="320">
                  <c:v>1060</c:v>
                </c:pt>
                <c:pt idx="321">
                  <c:v>1061</c:v>
                </c:pt>
                <c:pt idx="322">
                  <c:v>1062</c:v>
                </c:pt>
                <c:pt idx="323">
                  <c:v>1063</c:v>
                </c:pt>
                <c:pt idx="324">
                  <c:v>1064</c:v>
                </c:pt>
                <c:pt idx="325">
                  <c:v>1065</c:v>
                </c:pt>
                <c:pt idx="326">
                  <c:v>1066</c:v>
                </c:pt>
                <c:pt idx="327">
                  <c:v>1067</c:v>
                </c:pt>
                <c:pt idx="328">
                  <c:v>1068</c:v>
                </c:pt>
                <c:pt idx="329">
                  <c:v>1069</c:v>
                </c:pt>
                <c:pt idx="330">
                  <c:v>1070</c:v>
                </c:pt>
                <c:pt idx="331">
                  <c:v>1071</c:v>
                </c:pt>
                <c:pt idx="332">
                  <c:v>1072</c:v>
                </c:pt>
                <c:pt idx="333">
                  <c:v>1073</c:v>
                </c:pt>
                <c:pt idx="334">
                  <c:v>1074</c:v>
                </c:pt>
                <c:pt idx="335">
                  <c:v>1075</c:v>
                </c:pt>
                <c:pt idx="336">
                  <c:v>1076</c:v>
                </c:pt>
                <c:pt idx="337">
                  <c:v>1077</c:v>
                </c:pt>
                <c:pt idx="338">
                  <c:v>1078</c:v>
                </c:pt>
                <c:pt idx="339">
                  <c:v>1079</c:v>
                </c:pt>
                <c:pt idx="340">
                  <c:v>1080</c:v>
                </c:pt>
                <c:pt idx="341">
                  <c:v>1081</c:v>
                </c:pt>
                <c:pt idx="342">
                  <c:v>1082</c:v>
                </c:pt>
                <c:pt idx="343">
                  <c:v>1083</c:v>
                </c:pt>
                <c:pt idx="344">
                  <c:v>1084</c:v>
                </c:pt>
                <c:pt idx="345">
                  <c:v>1085</c:v>
                </c:pt>
                <c:pt idx="346">
                  <c:v>1086</c:v>
                </c:pt>
                <c:pt idx="347">
                  <c:v>1087</c:v>
                </c:pt>
                <c:pt idx="348">
                  <c:v>1088</c:v>
                </c:pt>
                <c:pt idx="349">
                  <c:v>1089</c:v>
                </c:pt>
                <c:pt idx="350">
                  <c:v>1090</c:v>
                </c:pt>
                <c:pt idx="351">
                  <c:v>1091</c:v>
                </c:pt>
                <c:pt idx="352">
                  <c:v>1092</c:v>
                </c:pt>
                <c:pt idx="353">
                  <c:v>1093</c:v>
                </c:pt>
                <c:pt idx="354">
                  <c:v>1094</c:v>
                </c:pt>
                <c:pt idx="355">
                  <c:v>1095</c:v>
                </c:pt>
                <c:pt idx="356">
                  <c:v>1096</c:v>
                </c:pt>
                <c:pt idx="357">
                  <c:v>1097</c:v>
                </c:pt>
                <c:pt idx="358">
                  <c:v>1098</c:v>
                </c:pt>
                <c:pt idx="359">
                  <c:v>1099</c:v>
                </c:pt>
                <c:pt idx="360">
                  <c:v>1100</c:v>
                </c:pt>
                <c:pt idx="361">
                  <c:v>1101</c:v>
                </c:pt>
                <c:pt idx="362">
                  <c:v>1102</c:v>
                </c:pt>
                <c:pt idx="363">
                  <c:v>1103</c:v>
                </c:pt>
                <c:pt idx="364">
                  <c:v>1104</c:v>
                </c:pt>
                <c:pt idx="365">
                  <c:v>1105</c:v>
                </c:pt>
                <c:pt idx="366">
                  <c:v>1106</c:v>
                </c:pt>
                <c:pt idx="367">
                  <c:v>1107</c:v>
                </c:pt>
                <c:pt idx="368">
                  <c:v>1108</c:v>
                </c:pt>
                <c:pt idx="369">
                  <c:v>1109</c:v>
                </c:pt>
                <c:pt idx="370">
                  <c:v>1110</c:v>
                </c:pt>
                <c:pt idx="371">
                  <c:v>1111</c:v>
                </c:pt>
                <c:pt idx="372">
                  <c:v>1112</c:v>
                </c:pt>
                <c:pt idx="373">
                  <c:v>1113</c:v>
                </c:pt>
                <c:pt idx="374">
                  <c:v>1114</c:v>
                </c:pt>
                <c:pt idx="375">
                  <c:v>1115</c:v>
                </c:pt>
                <c:pt idx="376">
                  <c:v>1116</c:v>
                </c:pt>
                <c:pt idx="377">
                  <c:v>1117</c:v>
                </c:pt>
                <c:pt idx="378">
                  <c:v>1118</c:v>
                </c:pt>
                <c:pt idx="379">
                  <c:v>1119</c:v>
                </c:pt>
                <c:pt idx="380">
                  <c:v>1120</c:v>
                </c:pt>
                <c:pt idx="381">
                  <c:v>1121</c:v>
                </c:pt>
                <c:pt idx="382">
                  <c:v>1122</c:v>
                </c:pt>
                <c:pt idx="383">
                  <c:v>1123</c:v>
                </c:pt>
                <c:pt idx="384">
                  <c:v>1124</c:v>
                </c:pt>
                <c:pt idx="385">
                  <c:v>1125</c:v>
                </c:pt>
                <c:pt idx="386">
                  <c:v>1126</c:v>
                </c:pt>
                <c:pt idx="387">
                  <c:v>1127</c:v>
                </c:pt>
                <c:pt idx="388">
                  <c:v>1128</c:v>
                </c:pt>
                <c:pt idx="389">
                  <c:v>1129</c:v>
                </c:pt>
                <c:pt idx="390">
                  <c:v>1130</c:v>
                </c:pt>
                <c:pt idx="391">
                  <c:v>1131</c:v>
                </c:pt>
                <c:pt idx="392">
                  <c:v>1132</c:v>
                </c:pt>
                <c:pt idx="393">
                  <c:v>1133</c:v>
                </c:pt>
                <c:pt idx="394">
                  <c:v>1134</c:v>
                </c:pt>
                <c:pt idx="395">
                  <c:v>1135</c:v>
                </c:pt>
                <c:pt idx="396">
                  <c:v>1136</c:v>
                </c:pt>
                <c:pt idx="397">
                  <c:v>1137</c:v>
                </c:pt>
                <c:pt idx="398">
                  <c:v>1138</c:v>
                </c:pt>
                <c:pt idx="399">
                  <c:v>1139</c:v>
                </c:pt>
                <c:pt idx="400">
                  <c:v>1140</c:v>
                </c:pt>
                <c:pt idx="401">
                  <c:v>1141</c:v>
                </c:pt>
                <c:pt idx="402">
                  <c:v>1142</c:v>
                </c:pt>
                <c:pt idx="403">
                  <c:v>1143</c:v>
                </c:pt>
                <c:pt idx="404">
                  <c:v>1144</c:v>
                </c:pt>
                <c:pt idx="405">
                  <c:v>1145</c:v>
                </c:pt>
                <c:pt idx="406">
                  <c:v>1146</c:v>
                </c:pt>
                <c:pt idx="407">
                  <c:v>1147</c:v>
                </c:pt>
                <c:pt idx="408">
                  <c:v>1148</c:v>
                </c:pt>
                <c:pt idx="409">
                  <c:v>1149</c:v>
                </c:pt>
                <c:pt idx="410">
                  <c:v>1150</c:v>
                </c:pt>
                <c:pt idx="411">
                  <c:v>1151</c:v>
                </c:pt>
                <c:pt idx="412">
                  <c:v>1152</c:v>
                </c:pt>
                <c:pt idx="413">
                  <c:v>1153</c:v>
                </c:pt>
                <c:pt idx="414">
                  <c:v>1154</c:v>
                </c:pt>
                <c:pt idx="415">
                  <c:v>1155</c:v>
                </c:pt>
                <c:pt idx="416">
                  <c:v>1156</c:v>
                </c:pt>
                <c:pt idx="417">
                  <c:v>1157</c:v>
                </c:pt>
                <c:pt idx="418">
                  <c:v>1158</c:v>
                </c:pt>
                <c:pt idx="419">
                  <c:v>1159</c:v>
                </c:pt>
                <c:pt idx="420">
                  <c:v>1160</c:v>
                </c:pt>
                <c:pt idx="421">
                  <c:v>1161</c:v>
                </c:pt>
                <c:pt idx="422">
                  <c:v>1162</c:v>
                </c:pt>
                <c:pt idx="423">
                  <c:v>1163</c:v>
                </c:pt>
                <c:pt idx="424">
                  <c:v>1164</c:v>
                </c:pt>
                <c:pt idx="425">
                  <c:v>1165</c:v>
                </c:pt>
              </c:numCache>
            </c:numRef>
          </c:xVal>
          <c:yVal>
            <c:numRef>
              <c:f>Graph!$C$6:$C$429</c:f>
              <c:numCache>
                <c:formatCode>General</c:formatCode>
                <c:ptCount val="424"/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Graph!$A$5:$A$430</c:f>
              <c:numCache>
                <c:formatCode>General</c:formatCode>
                <c:ptCount val="426"/>
                <c:pt idx="0">
                  <c:v>740</c:v>
                </c:pt>
                <c:pt idx="1">
                  <c:v>741</c:v>
                </c:pt>
                <c:pt idx="2">
                  <c:v>742</c:v>
                </c:pt>
                <c:pt idx="3">
                  <c:v>743</c:v>
                </c:pt>
                <c:pt idx="4">
                  <c:v>744</c:v>
                </c:pt>
                <c:pt idx="5">
                  <c:v>745</c:v>
                </c:pt>
                <c:pt idx="6">
                  <c:v>746</c:v>
                </c:pt>
                <c:pt idx="7">
                  <c:v>747</c:v>
                </c:pt>
                <c:pt idx="8">
                  <c:v>748</c:v>
                </c:pt>
                <c:pt idx="9">
                  <c:v>749</c:v>
                </c:pt>
                <c:pt idx="10">
                  <c:v>750</c:v>
                </c:pt>
                <c:pt idx="11">
                  <c:v>751</c:v>
                </c:pt>
                <c:pt idx="12">
                  <c:v>752</c:v>
                </c:pt>
                <c:pt idx="13">
                  <c:v>753</c:v>
                </c:pt>
                <c:pt idx="14">
                  <c:v>754</c:v>
                </c:pt>
                <c:pt idx="15">
                  <c:v>755</c:v>
                </c:pt>
                <c:pt idx="16">
                  <c:v>756</c:v>
                </c:pt>
                <c:pt idx="17">
                  <c:v>757</c:v>
                </c:pt>
                <c:pt idx="18">
                  <c:v>758</c:v>
                </c:pt>
                <c:pt idx="19">
                  <c:v>759</c:v>
                </c:pt>
                <c:pt idx="20">
                  <c:v>760</c:v>
                </c:pt>
                <c:pt idx="21">
                  <c:v>761</c:v>
                </c:pt>
                <c:pt idx="22">
                  <c:v>762</c:v>
                </c:pt>
                <c:pt idx="23">
                  <c:v>763</c:v>
                </c:pt>
                <c:pt idx="24">
                  <c:v>764</c:v>
                </c:pt>
                <c:pt idx="25">
                  <c:v>765</c:v>
                </c:pt>
                <c:pt idx="26">
                  <c:v>766</c:v>
                </c:pt>
                <c:pt idx="27">
                  <c:v>767</c:v>
                </c:pt>
                <c:pt idx="28">
                  <c:v>768</c:v>
                </c:pt>
                <c:pt idx="29">
                  <c:v>769</c:v>
                </c:pt>
                <c:pt idx="30">
                  <c:v>770</c:v>
                </c:pt>
                <c:pt idx="31">
                  <c:v>771</c:v>
                </c:pt>
                <c:pt idx="32">
                  <c:v>772</c:v>
                </c:pt>
                <c:pt idx="33">
                  <c:v>773</c:v>
                </c:pt>
                <c:pt idx="34">
                  <c:v>774</c:v>
                </c:pt>
                <c:pt idx="35">
                  <c:v>775</c:v>
                </c:pt>
                <c:pt idx="36">
                  <c:v>776</c:v>
                </c:pt>
                <c:pt idx="37">
                  <c:v>777</c:v>
                </c:pt>
                <c:pt idx="38">
                  <c:v>778</c:v>
                </c:pt>
                <c:pt idx="39">
                  <c:v>779</c:v>
                </c:pt>
                <c:pt idx="40">
                  <c:v>780</c:v>
                </c:pt>
                <c:pt idx="41">
                  <c:v>781</c:v>
                </c:pt>
                <c:pt idx="42">
                  <c:v>782</c:v>
                </c:pt>
                <c:pt idx="43">
                  <c:v>783</c:v>
                </c:pt>
                <c:pt idx="44">
                  <c:v>784</c:v>
                </c:pt>
                <c:pt idx="45">
                  <c:v>785</c:v>
                </c:pt>
                <c:pt idx="46">
                  <c:v>786</c:v>
                </c:pt>
                <c:pt idx="47">
                  <c:v>787</c:v>
                </c:pt>
                <c:pt idx="48">
                  <c:v>788</c:v>
                </c:pt>
                <c:pt idx="49">
                  <c:v>789</c:v>
                </c:pt>
                <c:pt idx="50">
                  <c:v>790</c:v>
                </c:pt>
                <c:pt idx="51">
                  <c:v>791</c:v>
                </c:pt>
                <c:pt idx="52">
                  <c:v>792</c:v>
                </c:pt>
                <c:pt idx="53">
                  <c:v>793</c:v>
                </c:pt>
                <c:pt idx="54">
                  <c:v>794</c:v>
                </c:pt>
                <c:pt idx="55">
                  <c:v>795</c:v>
                </c:pt>
                <c:pt idx="56">
                  <c:v>796</c:v>
                </c:pt>
                <c:pt idx="57">
                  <c:v>797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801</c:v>
                </c:pt>
                <c:pt idx="62">
                  <c:v>802</c:v>
                </c:pt>
                <c:pt idx="63">
                  <c:v>803</c:v>
                </c:pt>
                <c:pt idx="64">
                  <c:v>804</c:v>
                </c:pt>
                <c:pt idx="65">
                  <c:v>805</c:v>
                </c:pt>
                <c:pt idx="66">
                  <c:v>806</c:v>
                </c:pt>
                <c:pt idx="67">
                  <c:v>807</c:v>
                </c:pt>
                <c:pt idx="68">
                  <c:v>808</c:v>
                </c:pt>
                <c:pt idx="69">
                  <c:v>809</c:v>
                </c:pt>
                <c:pt idx="70">
                  <c:v>810</c:v>
                </c:pt>
                <c:pt idx="71">
                  <c:v>811</c:v>
                </c:pt>
                <c:pt idx="72">
                  <c:v>812</c:v>
                </c:pt>
                <c:pt idx="73">
                  <c:v>813</c:v>
                </c:pt>
                <c:pt idx="74">
                  <c:v>814</c:v>
                </c:pt>
                <c:pt idx="75">
                  <c:v>815</c:v>
                </c:pt>
                <c:pt idx="76">
                  <c:v>816</c:v>
                </c:pt>
                <c:pt idx="77">
                  <c:v>817</c:v>
                </c:pt>
                <c:pt idx="78">
                  <c:v>818</c:v>
                </c:pt>
                <c:pt idx="79">
                  <c:v>819</c:v>
                </c:pt>
                <c:pt idx="80">
                  <c:v>820</c:v>
                </c:pt>
                <c:pt idx="81">
                  <c:v>821</c:v>
                </c:pt>
                <c:pt idx="82">
                  <c:v>822</c:v>
                </c:pt>
                <c:pt idx="83">
                  <c:v>823</c:v>
                </c:pt>
                <c:pt idx="84">
                  <c:v>824</c:v>
                </c:pt>
                <c:pt idx="85">
                  <c:v>825</c:v>
                </c:pt>
                <c:pt idx="86">
                  <c:v>826</c:v>
                </c:pt>
                <c:pt idx="87">
                  <c:v>827</c:v>
                </c:pt>
                <c:pt idx="88">
                  <c:v>828</c:v>
                </c:pt>
                <c:pt idx="89">
                  <c:v>829</c:v>
                </c:pt>
                <c:pt idx="90">
                  <c:v>830</c:v>
                </c:pt>
                <c:pt idx="91">
                  <c:v>831</c:v>
                </c:pt>
                <c:pt idx="92">
                  <c:v>832</c:v>
                </c:pt>
                <c:pt idx="93">
                  <c:v>833</c:v>
                </c:pt>
                <c:pt idx="94">
                  <c:v>834</c:v>
                </c:pt>
                <c:pt idx="95">
                  <c:v>835</c:v>
                </c:pt>
                <c:pt idx="96">
                  <c:v>836</c:v>
                </c:pt>
                <c:pt idx="97">
                  <c:v>837</c:v>
                </c:pt>
                <c:pt idx="98">
                  <c:v>838</c:v>
                </c:pt>
                <c:pt idx="99">
                  <c:v>839</c:v>
                </c:pt>
                <c:pt idx="100">
                  <c:v>840</c:v>
                </c:pt>
                <c:pt idx="101">
                  <c:v>841</c:v>
                </c:pt>
                <c:pt idx="102">
                  <c:v>842</c:v>
                </c:pt>
                <c:pt idx="103">
                  <c:v>843</c:v>
                </c:pt>
                <c:pt idx="104">
                  <c:v>844</c:v>
                </c:pt>
                <c:pt idx="105">
                  <c:v>845</c:v>
                </c:pt>
                <c:pt idx="106">
                  <c:v>846</c:v>
                </c:pt>
                <c:pt idx="107">
                  <c:v>847</c:v>
                </c:pt>
                <c:pt idx="108">
                  <c:v>848</c:v>
                </c:pt>
                <c:pt idx="109">
                  <c:v>849</c:v>
                </c:pt>
                <c:pt idx="110">
                  <c:v>850</c:v>
                </c:pt>
                <c:pt idx="111">
                  <c:v>851</c:v>
                </c:pt>
                <c:pt idx="112">
                  <c:v>852</c:v>
                </c:pt>
                <c:pt idx="113">
                  <c:v>853</c:v>
                </c:pt>
                <c:pt idx="114">
                  <c:v>854</c:v>
                </c:pt>
                <c:pt idx="115">
                  <c:v>855</c:v>
                </c:pt>
                <c:pt idx="116">
                  <c:v>856</c:v>
                </c:pt>
                <c:pt idx="117">
                  <c:v>857</c:v>
                </c:pt>
                <c:pt idx="118">
                  <c:v>858</c:v>
                </c:pt>
                <c:pt idx="119">
                  <c:v>859</c:v>
                </c:pt>
                <c:pt idx="120">
                  <c:v>860</c:v>
                </c:pt>
                <c:pt idx="121">
                  <c:v>861</c:v>
                </c:pt>
                <c:pt idx="122">
                  <c:v>862</c:v>
                </c:pt>
                <c:pt idx="123">
                  <c:v>863</c:v>
                </c:pt>
                <c:pt idx="124">
                  <c:v>864</c:v>
                </c:pt>
                <c:pt idx="125">
                  <c:v>865</c:v>
                </c:pt>
                <c:pt idx="126">
                  <c:v>866</c:v>
                </c:pt>
                <c:pt idx="127">
                  <c:v>867</c:v>
                </c:pt>
                <c:pt idx="128">
                  <c:v>868</c:v>
                </c:pt>
                <c:pt idx="129">
                  <c:v>869</c:v>
                </c:pt>
                <c:pt idx="130">
                  <c:v>870</c:v>
                </c:pt>
                <c:pt idx="131">
                  <c:v>871</c:v>
                </c:pt>
                <c:pt idx="132">
                  <c:v>872</c:v>
                </c:pt>
                <c:pt idx="133">
                  <c:v>873</c:v>
                </c:pt>
                <c:pt idx="134">
                  <c:v>874</c:v>
                </c:pt>
                <c:pt idx="135">
                  <c:v>875</c:v>
                </c:pt>
                <c:pt idx="136">
                  <c:v>876</c:v>
                </c:pt>
                <c:pt idx="137">
                  <c:v>877</c:v>
                </c:pt>
                <c:pt idx="138">
                  <c:v>878</c:v>
                </c:pt>
                <c:pt idx="139">
                  <c:v>879</c:v>
                </c:pt>
                <c:pt idx="140">
                  <c:v>880</c:v>
                </c:pt>
                <c:pt idx="141">
                  <c:v>881</c:v>
                </c:pt>
                <c:pt idx="142">
                  <c:v>882</c:v>
                </c:pt>
                <c:pt idx="143">
                  <c:v>883</c:v>
                </c:pt>
                <c:pt idx="144">
                  <c:v>884</c:v>
                </c:pt>
                <c:pt idx="145">
                  <c:v>885</c:v>
                </c:pt>
                <c:pt idx="146">
                  <c:v>886</c:v>
                </c:pt>
                <c:pt idx="147">
                  <c:v>887</c:v>
                </c:pt>
                <c:pt idx="148">
                  <c:v>888</c:v>
                </c:pt>
                <c:pt idx="149">
                  <c:v>889</c:v>
                </c:pt>
                <c:pt idx="150">
                  <c:v>890</c:v>
                </c:pt>
                <c:pt idx="151">
                  <c:v>891</c:v>
                </c:pt>
                <c:pt idx="152">
                  <c:v>892</c:v>
                </c:pt>
                <c:pt idx="153">
                  <c:v>893</c:v>
                </c:pt>
                <c:pt idx="154">
                  <c:v>894</c:v>
                </c:pt>
                <c:pt idx="155">
                  <c:v>895</c:v>
                </c:pt>
                <c:pt idx="156">
                  <c:v>896</c:v>
                </c:pt>
                <c:pt idx="157">
                  <c:v>897</c:v>
                </c:pt>
                <c:pt idx="158">
                  <c:v>898</c:v>
                </c:pt>
                <c:pt idx="159">
                  <c:v>899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905</c:v>
                </c:pt>
                <c:pt idx="166">
                  <c:v>906</c:v>
                </c:pt>
                <c:pt idx="167">
                  <c:v>907</c:v>
                </c:pt>
                <c:pt idx="168">
                  <c:v>908</c:v>
                </c:pt>
                <c:pt idx="169">
                  <c:v>909</c:v>
                </c:pt>
                <c:pt idx="170">
                  <c:v>910</c:v>
                </c:pt>
                <c:pt idx="171">
                  <c:v>911</c:v>
                </c:pt>
                <c:pt idx="172">
                  <c:v>912</c:v>
                </c:pt>
                <c:pt idx="173">
                  <c:v>913</c:v>
                </c:pt>
                <c:pt idx="174">
                  <c:v>914</c:v>
                </c:pt>
                <c:pt idx="175">
                  <c:v>915</c:v>
                </c:pt>
                <c:pt idx="176">
                  <c:v>916</c:v>
                </c:pt>
                <c:pt idx="177">
                  <c:v>917</c:v>
                </c:pt>
                <c:pt idx="178">
                  <c:v>918</c:v>
                </c:pt>
                <c:pt idx="179">
                  <c:v>919</c:v>
                </c:pt>
                <c:pt idx="180">
                  <c:v>920</c:v>
                </c:pt>
                <c:pt idx="181">
                  <c:v>921</c:v>
                </c:pt>
                <c:pt idx="182">
                  <c:v>922</c:v>
                </c:pt>
                <c:pt idx="183">
                  <c:v>923</c:v>
                </c:pt>
                <c:pt idx="184">
                  <c:v>924</c:v>
                </c:pt>
                <c:pt idx="185">
                  <c:v>925</c:v>
                </c:pt>
                <c:pt idx="186">
                  <c:v>926</c:v>
                </c:pt>
                <c:pt idx="187">
                  <c:v>927</c:v>
                </c:pt>
                <c:pt idx="188">
                  <c:v>928</c:v>
                </c:pt>
                <c:pt idx="189">
                  <c:v>929</c:v>
                </c:pt>
                <c:pt idx="190">
                  <c:v>930</c:v>
                </c:pt>
                <c:pt idx="191">
                  <c:v>931</c:v>
                </c:pt>
                <c:pt idx="192">
                  <c:v>932</c:v>
                </c:pt>
                <c:pt idx="193">
                  <c:v>933</c:v>
                </c:pt>
                <c:pt idx="194">
                  <c:v>934</c:v>
                </c:pt>
                <c:pt idx="195">
                  <c:v>935</c:v>
                </c:pt>
                <c:pt idx="196">
                  <c:v>936</c:v>
                </c:pt>
                <c:pt idx="197">
                  <c:v>937</c:v>
                </c:pt>
                <c:pt idx="198">
                  <c:v>938</c:v>
                </c:pt>
                <c:pt idx="199">
                  <c:v>939</c:v>
                </c:pt>
                <c:pt idx="200">
                  <c:v>940</c:v>
                </c:pt>
                <c:pt idx="201">
                  <c:v>941</c:v>
                </c:pt>
                <c:pt idx="202">
                  <c:v>942</c:v>
                </c:pt>
                <c:pt idx="203">
                  <c:v>943</c:v>
                </c:pt>
                <c:pt idx="204">
                  <c:v>944</c:v>
                </c:pt>
                <c:pt idx="205">
                  <c:v>945</c:v>
                </c:pt>
                <c:pt idx="206">
                  <c:v>946</c:v>
                </c:pt>
                <c:pt idx="207">
                  <c:v>947</c:v>
                </c:pt>
                <c:pt idx="208">
                  <c:v>948</c:v>
                </c:pt>
                <c:pt idx="209">
                  <c:v>949</c:v>
                </c:pt>
                <c:pt idx="210">
                  <c:v>950</c:v>
                </c:pt>
                <c:pt idx="211">
                  <c:v>951</c:v>
                </c:pt>
                <c:pt idx="212">
                  <c:v>952</c:v>
                </c:pt>
                <c:pt idx="213">
                  <c:v>953</c:v>
                </c:pt>
                <c:pt idx="214">
                  <c:v>954</c:v>
                </c:pt>
                <c:pt idx="215">
                  <c:v>955</c:v>
                </c:pt>
                <c:pt idx="216">
                  <c:v>956</c:v>
                </c:pt>
                <c:pt idx="217">
                  <c:v>957</c:v>
                </c:pt>
                <c:pt idx="218">
                  <c:v>958</c:v>
                </c:pt>
                <c:pt idx="219">
                  <c:v>959</c:v>
                </c:pt>
                <c:pt idx="220">
                  <c:v>960</c:v>
                </c:pt>
                <c:pt idx="221">
                  <c:v>961</c:v>
                </c:pt>
                <c:pt idx="222">
                  <c:v>962</c:v>
                </c:pt>
                <c:pt idx="223">
                  <c:v>963</c:v>
                </c:pt>
                <c:pt idx="224">
                  <c:v>964</c:v>
                </c:pt>
                <c:pt idx="225">
                  <c:v>965</c:v>
                </c:pt>
                <c:pt idx="226">
                  <c:v>966</c:v>
                </c:pt>
                <c:pt idx="227">
                  <c:v>967</c:v>
                </c:pt>
                <c:pt idx="228">
                  <c:v>968</c:v>
                </c:pt>
                <c:pt idx="229">
                  <c:v>969</c:v>
                </c:pt>
                <c:pt idx="230">
                  <c:v>970</c:v>
                </c:pt>
                <c:pt idx="231">
                  <c:v>971</c:v>
                </c:pt>
                <c:pt idx="232">
                  <c:v>972</c:v>
                </c:pt>
                <c:pt idx="233">
                  <c:v>973</c:v>
                </c:pt>
                <c:pt idx="234">
                  <c:v>974</c:v>
                </c:pt>
                <c:pt idx="235">
                  <c:v>975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980</c:v>
                </c:pt>
                <c:pt idx="241">
                  <c:v>981</c:v>
                </c:pt>
                <c:pt idx="242">
                  <c:v>982</c:v>
                </c:pt>
                <c:pt idx="243">
                  <c:v>983</c:v>
                </c:pt>
                <c:pt idx="244">
                  <c:v>984</c:v>
                </c:pt>
                <c:pt idx="245">
                  <c:v>985</c:v>
                </c:pt>
                <c:pt idx="246">
                  <c:v>986</c:v>
                </c:pt>
                <c:pt idx="247">
                  <c:v>987</c:v>
                </c:pt>
                <c:pt idx="248">
                  <c:v>988</c:v>
                </c:pt>
                <c:pt idx="249">
                  <c:v>989</c:v>
                </c:pt>
                <c:pt idx="250">
                  <c:v>990</c:v>
                </c:pt>
                <c:pt idx="251">
                  <c:v>991</c:v>
                </c:pt>
                <c:pt idx="252">
                  <c:v>992</c:v>
                </c:pt>
                <c:pt idx="253">
                  <c:v>993</c:v>
                </c:pt>
                <c:pt idx="254">
                  <c:v>994</c:v>
                </c:pt>
                <c:pt idx="255">
                  <c:v>995</c:v>
                </c:pt>
                <c:pt idx="256">
                  <c:v>996</c:v>
                </c:pt>
                <c:pt idx="257">
                  <c:v>997</c:v>
                </c:pt>
                <c:pt idx="258">
                  <c:v>998</c:v>
                </c:pt>
                <c:pt idx="259">
                  <c:v>999</c:v>
                </c:pt>
                <c:pt idx="260">
                  <c:v>1000</c:v>
                </c:pt>
                <c:pt idx="261">
                  <c:v>1001</c:v>
                </c:pt>
                <c:pt idx="262">
                  <c:v>1002</c:v>
                </c:pt>
                <c:pt idx="263">
                  <c:v>1003</c:v>
                </c:pt>
                <c:pt idx="264">
                  <c:v>1004</c:v>
                </c:pt>
                <c:pt idx="265">
                  <c:v>1005</c:v>
                </c:pt>
                <c:pt idx="266">
                  <c:v>1006</c:v>
                </c:pt>
                <c:pt idx="267">
                  <c:v>1007</c:v>
                </c:pt>
                <c:pt idx="268">
                  <c:v>1008</c:v>
                </c:pt>
                <c:pt idx="269">
                  <c:v>1009</c:v>
                </c:pt>
                <c:pt idx="270">
                  <c:v>1010</c:v>
                </c:pt>
                <c:pt idx="271">
                  <c:v>1011</c:v>
                </c:pt>
                <c:pt idx="272">
                  <c:v>1012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1016</c:v>
                </c:pt>
                <c:pt idx="277">
                  <c:v>1017</c:v>
                </c:pt>
                <c:pt idx="278">
                  <c:v>1018</c:v>
                </c:pt>
                <c:pt idx="279">
                  <c:v>1019</c:v>
                </c:pt>
                <c:pt idx="280">
                  <c:v>1020</c:v>
                </c:pt>
                <c:pt idx="281">
                  <c:v>1021</c:v>
                </c:pt>
                <c:pt idx="282">
                  <c:v>1022</c:v>
                </c:pt>
                <c:pt idx="283">
                  <c:v>1023</c:v>
                </c:pt>
                <c:pt idx="284">
                  <c:v>1024</c:v>
                </c:pt>
                <c:pt idx="285">
                  <c:v>1025</c:v>
                </c:pt>
                <c:pt idx="286">
                  <c:v>1026</c:v>
                </c:pt>
                <c:pt idx="287">
                  <c:v>1027</c:v>
                </c:pt>
                <c:pt idx="288">
                  <c:v>1028</c:v>
                </c:pt>
                <c:pt idx="289">
                  <c:v>1029</c:v>
                </c:pt>
                <c:pt idx="290">
                  <c:v>1030</c:v>
                </c:pt>
                <c:pt idx="291">
                  <c:v>1031</c:v>
                </c:pt>
                <c:pt idx="292">
                  <c:v>1032</c:v>
                </c:pt>
                <c:pt idx="293">
                  <c:v>1033</c:v>
                </c:pt>
                <c:pt idx="294">
                  <c:v>1034</c:v>
                </c:pt>
                <c:pt idx="295">
                  <c:v>1035</c:v>
                </c:pt>
                <c:pt idx="296">
                  <c:v>1036</c:v>
                </c:pt>
                <c:pt idx="297">
                  <c:v>1037</c:v>
                </c:pt>
                <c:pt idx="298">
                  <c:v>1038</c:v>
                </c:pt>
                <c:pt idx="299">
                  <c:v>1039</c:v>
                </c:pt>
                <c:pt idx="300">
                  <c:v>1040</c:v>
                </c:pt>
                <c:pt idx="301">
                  <c:v>1041</c:v>
                </c:pt>
                <c:pt idx="302">
                  <c:v>1042</c:v>
                </c:pt>
                <c:pt idx="303">
                  <c:v>1043</c:v>
                </c:pt>
                <c:pt idx="304">
                  <c:v>1044</c:v>
                </c:pt>
                <c:pt idx="305">
                  <c:v>1045</c:v>
                </c:pt>
                <c:pt idx="306">
                  <c:v>1046</c:v>
                </c:pt>
                <c:pt idx="307">
                  <c:v>1047</c:v>
                </c:pt>
                <c:pt idx="308">
                  <c:v>1048</c:v>
                </c:pt>
                <c:pt idx="309">
                  <c:v>1049</c:v>
                </c:pt>
                <c:pt idx="310">
                  <c:v>1050</c:v>
                </c:pt>
                <c:pt idx="311">
                  <c:v>1051</c:v>
                </c:pt>
                <c:pt idx="312">
                  <c:v>1052</c:v>
                </c:pt>
                <c:pt idx="313">
                  <c:v>1053</c:v>
                </c:pt>
                <c:pt idx="314">
                  <c:v>1054</c:v>
                </c:pt>
                <c:pt idx="315">
                  <c:v>1055</c:v>
                </c:pt>
                <c:pt idx="316">
                  <c:v>1056</c:v>
                </c:pt>
                <c:pt idx="317">
                  <c:v>1057</c:v>
                </c:pt>
                <c:pt idx="318">
                  <c:v>1058</c:v>
                </c:pt>
                <c:pt idx="319">
                  <c:v>1059</c:v>
                </c:pt>
                <c:pt idx="320">
                  <c:v>1060</c:v>
                </c:pt>
                <c:pt idx="321">
                  <c:v>1061</c:v>
                </c:pt>
                <c:pt idx="322">
                  <c:v>1062</c:v>
                </c:pt>
                <c:pt idx="323">
                  <c:v>1063</c:v>
                </c:pt>
                <c:pt idx="324">
                  <c:v>1064</c:v>
                </c:pt>
                <c:pt idx="325">
                  <c:v>1065</c:v>
                </c:pt>
                <c:pt idx="326">
                  <c:v>1066</c:v>
                </c:pt>
                <c:pt idx="327">
                  <c:v>1067</c:v>
                </c:pt>
                <c:pt idx="328">
                  <c:v>1068</c:v>
                </c:pt>
                <c:pt idx="329">
                  <c:v>1069</c:v>
                </c:pt>
                <c:pt idx="330">
                  <c:v>1070</c:v>
                </c:pt>
                <c:pt idx="331">
                  <c:v>1071</c:v>
                </c:pt>
                <c:pt idx="332">
                  <c:v>1072</c:v>
                </c:pt>
                <c:pt idx="333">
                  <c:v>1073</c:v>
                </c:pt>
                <c:pt idx="334">
                  <c:v>1074</c:v>
                </c:pt>
                <c:pt idx="335">
                  <c:v>1075</c:v>
                </c:pt>
                <c:pt idx="336">
                  <c:v>1076</c:v>
                </c:pt>
                <c:pt idx="337">
                  <c:v>1077</c:v>
                </c:pt>
                <c:pt idx="338">
                  <c:v>1078</c:v>
                </c:pt>
                <c:pt idx="339">
                  <c:v>1079</c:v>
                </c:pt>
                <c:pt idx="340">
                  <c:v>1080</c:v>
                </c:pt>
                <c:pt idx="341">
                  <c:v>1081</c:v>
                </c:pt>
                <c:pt idx="342">
                  <c:v>1082</c:v>
                </c:pt>
                <c:pt idx="343">
                  <c:v>1083</c:v>
                </c:pt>
                <c:pt idx="344">
                  <c:v>1084</c:v>
                </c:pt>
                <c:pt idx="345">
                  <c:v>1085</c:v>
                </c:pt>
                <c:pt idx="346">
                  <c:v>1086</c:v>
                </c:pt>
                <c:pt idx="347">
                  <c:v>1087</c:v>
                </c:pt>
                <c:pt idx="348">
                  <c:v>1088</c:v>
                </c:pt>
                <c:pt idx="349">
                  <c:v>1089</c:v>
                </c:pt>
                <c:pt idx="350">
                  <c:v>1090</c:v>
                </c:pt>
                <c:pt idx="351">
                  <c:v>1091</c:v>
                </c:pt>
                <c:pt idx="352">
                  <c:v>1092</c:v>
                </c:pt>
                <c:pt idx="353">
                  <c:v>1093</c:v>
                </c:pt>
                <c:pt idx="354">
                  <c:v>1094</c:v>
                </c:pt>
                <c:pt idx="355">
                  <c:v>1095</c:v>
                </c:pt>
                <c:pt idx="356">
                  <c:v>1096</c:v>
                </c:pt>
                <c:pt idx="357">
                  <c:v>1097</c:v>
                </c:pt>
                <c:pt idx="358">
                  <c:v>1098</c:v>
                </c:pt>
                <c:pt idx="359">
                  <c:v>1099</c:v>
                </c:pt>
                <c:pt idx="360">
                  <c:v>1100</c:v>
                </c:pt>
                <c:pt idx="361">
                  <c:v>1101</c:v>
                </c:pt>
                <c:pt idx="362">
                  <c:v>1102</c:v>
                </c:pt>
                <c:pt idx="363">
                  <c:v>1103</c:v>
                </c:pt>
                <c:pt idx="364">
                  <c:v>1104</c:v>
                </c:pt>
                <c:pt idx="365">
                  <c:v>1105</c:v>
                </c:pt>
                <c:pt idx="366">
                  <c:v>1106</c:v>
                </c:pt>
                <c:pt idx="367">
                  <c:v>1107</c:v>
                </c:pt>
                <c:pt idx="368">
                  <c:v>1108</c:v>
                </c:pt>
                <c:pt idx="369">
                  <c:v>1109</c:v>
                </c:pt>
                <c:pt idx="370">
                  <c:v>1110</c:v>
                </c:pt>
                <c:pt idx="371">
                  <c:v>1111</c:v>
                </c:pt>
                <c:pt idx="372">
                  <c:v>1112</c:v>
                </c:pt>
                <c:pt idx="373">
                  <c:v>1113</c:v>
                </c:pt>
                <c:pt idx="374">
                  <c:v>1114</c:v>
                </c:pt>
                <c:pt idx="375">
                  <c:v>1115</c:v>
                </c:pt>
                <c:pt idx="376">
                  <c:v>1116</c:v>
                </c:pt>
                <c:pt idx="377">
                  <c:v>1117</c:v>
                </c:pt>
                <c:pt idx="378">
                  <c:v>1118</c:v>
                </c:pt>
                <c:pt idx="379">
                  <c:v>1119</c:v>
                </c:pt>
                <c:pt idx="380">
                  <c:v>1120</c:v>
                </c:pt>
                <c:pt idx="381">
                  <c:v>1121</c:v>
                </c:pt>
                <c:pt idx="382">
                  <c:v>1122</c:v>
                </c:pt>
                <c:pt idx="383">
                  <c:v>1123</c:v>
                </c:pt>
                <c:pt idx="384">
                  <c:v>1124</c:v>
                </c:pt>
                <c:pt idx="385">
                  <c:v>1125</c:v>
                </c:pt>
                <c:pt idx="386">
                  <c:v>1126</c:v>
                </c:pt>
                <c:pt idx="387">
                  <c:v>1127</c:v>
                </c:pt>
                <c:pt idx="388">
                  <c:v>1128</c:v>
                </c:pt>
                <c:pt idx="389">
                  <c:v>1129</c:v>
                </c:pt>
                <c:pt idx="390">
                  <c:v>1130</c:v>
                </c:pt>
                <c:pt idx="391">
                  <c:v>1131</c:v>
                </c:pt>
                <c:pt idx="392">
                  <c:v>1132</c:v>
                </c:pt>
                <c:pt idx="393">
                  <c:v>1133</c:v>
                </c:pt>
                <c:pt idx="394">
                  <c:v>1134</c:v>
                </c:pt>
                <c:pt idx="395">
                  <c:v>1135</c:v>
                </c:pt>
                <c:pt idx="396">
                  <c:v>1136</c:v>
                </c:pt>
                <c:pt idx="397">
                  <c:v>1137</c:v>
                </c:pt>
                <c:pt idx="398">
                  <c:v>1138</c:v>
                </c:pt>
                <c:pt idx="399">
                  <c:v>1139</c:v>
                </c:pt>
                <c:pt idx="400">
                  <c:v>1140</c:v>
                </c:pt>
                <c:pt idx="401">
                  <c:v>1141</c:v>
                </c:pt>
                <c:pt idx="402">
                  <c:v>1142</c:v>
                </c:pt>
                <c:pt idx="403">
                  <c:v>1143</c:v>
                </c:pt>
                <c:pt idx="404">
                  <c:v>1144</c:v>
                </c:pt>
                <c:pt idx="405">
                  <c:v>1145</c:v>
                </c:pt>
                <c:pt idx="406">
                  <c:v>1146</c:v>
                </c:pt>
                <c:pt idx="407">
                  <c:v>1147</c:v>
                </c:pt>
                <c:pt idx="408">
                  <c:v>1148</c:v>
                </c:pt>
                <c:pt idx="409">
                  <c:v>1149</c:v>
                </c:pt>
                <c:pt idx="410">
                  <c:v>1150</c:v>
                </c:pt>
                <c:pt idx="411">
                  <c:v>1151</c:v>
                </c:pt>
                <c:pt idx="412">
                  <c:v>1152</c:v>
                </c:pt>
                <c:pt idx="413">
                  <c:v>1153</c:v>
                </c:pt>
                <c:pt idx="414">
                  <c:v>1154</c:v>
                </c:pt>
                <c:pt idx="415">
                  <c:v>1155</c:v>
                </c:pt>
                <c:pt idx="416">
                  <c:v>1156</c:v>
                </c:pt>
                <c:pt idx="417">
                  <c:v>1157</c:v>
                </c:pt>
                <c:pt idx="418">
                  <c:v>1158</c:v>
                </c:pt>
                <c:pt idx="419">
                  <c:v>1159</c:v>
                </c:pt>
                <c:pt idx="420">
                  <c:v>1160</c:v>
                </c:pt>
                <c:pt idx="421">
                  <c:v>1161</c:v>
                </c:pt>
                <c:pt idx="422">
                  <c:v>1162</c:v>
                </c:pt>
                <c:pt idx="423">
                  <c:v>1163</c:v>
                </c:pt>
                <c:pt idx="424">
                  <c:v>1164</c:v>
                </c:pt>
                <c:pt idx="425">
                  <c:v>1165</c:v>
                </c:pt>
              </c:numCache>
            </c:numRef>
          </c:xVal>
          <c:yVal>
            <c:numRef>
              <c:f>Graph!$E$6:$E$429</c:f>
              <c:numCache>
                <c:formatCode>General</c:formatCode>
                <c:ptCount val="4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7328"/>
        <c:axId val="255674528"/>
      </c:scatterChart>
      <c:valAx>
        <c:axId val="255677328"/>
        <c:scaling>
          <c:orientation val="minMax"/>
          <c:max val="1165"/>
          <c:min val="740"/>
        </c:scaling>
        <c:delete val="0"/>
        <c:axPos val="b"/>
        <c:numFmt formatCode="General" sourceLinked="1"/>
        <c:majorTickMark val="out"/>
        <c:minorTickMark val="none"/>
        <c:tickLblPos val="nextTo"/>
        <c:crossAx val="255674528"/>
        <c:crosses val="autoZero"/>
        <c:crossBetween val="midCat"/>
      </c:valAx>
      <c:valAx>
        <c:axId val="255674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567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Graph!$A$433:$A$909</c:f>
              <c:numCache>
                <c:formatCode>General</c:formatCode>
                <c:ptCount val="477"/>
                <c:pt idx="0">
                  <c:v>2085</c:v>
                </c:pt>
                <c:pt idx="1">
                  <c:v>2086</c:v>
                </c:pt>
                <c:pt idx="2">
                  <c:v>2087</c:v>
                </c:pt>
                <c:pt idx="3">
                  <c:v>2088</c:v>
                </c:pt>
                <c:pt idx="4">
                  <c:v>2089</c:v>
                </c:pt>
                <c:pt idx="5">
                  <c:v>2090</c:v>
                </c:pt>
                <c:pt idx="6">
                  <c:v>2091</c:v>
                </c:pt>
                <c:pt idx="7">
                  <c:v>2092</c:v>
                </c:pt>
                <c:pt idx="8">
                  <c:v>2093</c:v>
                </c:pt>
                <c:pt idx="9">
                  <c:v>2094</c:v>
                </c:pt>
                <c:pt idx="10">
                  <c:v>2095</c:v>
                </c:pt>
                <c:pt idx="11">
                  <c:v>2096</c:v>
                </c:pt>
                <c:pt idx="12">
                  <c:v>2097</c:v>
                </c:pt>
                <c:pt idx="13">
                  <c:v>2098</c:v>
                </c:pt>
                <c:pt idx="14">
                  <c:v>2099</c:v>
                </c:pt>
                <c:pt idx="15">
                  <c:v>2100</c:v>
                </c:pt>
                <c:pt idx="16">
                  <c:v>2101</c:v>
                </c:pt>
                <c:pt idx="17">
                  <c:v>2102</c:v>
                </c:pt>
                <c:pt idx="18">
                  <c:v>2103</c:v>
                </c:pt>
                <c:pt idx="19">
                  <c:v>2104</c:v>
                </c:pt>
                <c:pt idx="20">
                  <c:v>2105</c:v>
                </c:pt>
                <c:pt idx="21">
                  <c:v>2106</c:v>
                </c:pt>
                <c:pt idx="22">
                  <c:v>2107</c:v>
                </c:pt>
                <c:pt idx="23">
                  <c:v>2108</c:v>
                </c:pt>
                <c:pt idx="24">
                  <c:v>2109</c:v>
                </c:pt>
                <c:pt idx="25">
                  <c:v>2110</c:v>
                </c:pt>
                <c:pt idx="26">
                  <c:v>2111</c:v>
                </c:pt>
                <c:pt idx="27">
                  <c:v>2112</c:v>
                </c:pt>
                <c:pt idx="28">
                  <c:v>2113</c:v>
                </c:pt>
                <c:pt idx="29">
                  <c:v>2114</c:v>
                </c:pt>
                <c:pt idx="30">
                  <c:v>2115</c:v>
                </c:pt>
                <c:pt idx="31">
                  <c:v>2116</c:v>
                </c:pt>
                <c:pt idx="32">
                  <c:v>2117</c:v>
                </c:pt>
                <c:pt idx="33">
                  <c:v>2118</c:v>
                </c:pt>
                <c:pt idx="34">
                  <c:v>2119</c:v>
                </c:pt>
                <c:pt idx="35">
                  <c:v>2120</c:v>
                </c:pt>
                <c:pt idx="36">
                  <c:v>2121</c:v>
                </c:pt>
                <c:pt idx="37">
                  <c:v>2122</c:v>
                </c:pt>
                <c:pt idx="38">
                  <c:v>2123</c:v>
                </c:pt>
                <c:pt idx="39">
                  <c:v>2124</c:v>
                </c:pt>
                <c:pt idx="40">
                  <c:v>2125</c:v>
                </c:pt>
                <c:pt idx="41">
                  <c:v>2126</c:v>
                </c:pt>
                <c:pt idx="42">
                  <c:v>2127</c:v>
                </c:pt>
                <c:pt idx="43">
                  <c:v>2128</c:v>
                </c:pt>
                <c:pt idx="44">
                  <c:v>2129</c:v>
                </c:pt>
                <c:pt idx="45">
                  <c:v>2130</c:v>
                </c:pt>
                <c:pt idx="46">
                  <c:v>2131</c:v>
                </c:pt>
                <c:pt idx="47">
                  <c:v>2132</c:v>
                </c:pt>
                <c:pt idx="48">
                  <c:v>2133</c:v>
                </c:pt>
                <c:pt idx="49">
                  <c:v>2134</c:v>
                </c:pt>
                <c:pt idx="50">
                  <c:v>2135</c:v>
                </c:pt>
                <c:pt idx="51">
                  <c:v>2136</c:v>
                </c:pt>
                <c:pt idx="52">
                  <c:v>2137</c:v>
                </c:pt>
                <c:pt idx="53">
                  <c:v>2138</c:v>
                </c:pt>
                <c:pt idx="54">
                  <c:v>2139</c:v>
                </c:pt>
                <c:pt idx="55">
                  <c:v>2140</c:v>
                </c:pt>
                <c:pt idx="56">
                  <c:v>2141</c:v>
                </c:pt>
                <c:pt idx="57">
                  <c:v>2142</c:v>
                </c:pt>
                <c:pt idx="58">
                  <c:v>2143</c:v>
                </c:pt>
                <c:pt idx="59">
                  <c:v>2144</c:v>
                </c:pt>
                <c:pt idx="60">
                  <c:v>2145</c:v>
                </c:pt>
                <c:pt idx="61">
                  <c:v>2146</c:v>
                </c:pt>
                <c:pt idx="62">
                  <c:v>2147</c:v>
                </c:pt>
                <c:pt idx="63">
                  <c:v>2148</c:v>
                </c:pt>
                <c:pt idx="64">
                  <c:v>2149</c:v>
                </c:pt>
                <c:pt idx="65">
                  <c:v>2150</c:v>
                </c:pt>
                <c:pt idx="66">
                  <c:v>2151</c:v>
                </c:pt>
                <c:pt idx="67">
                  <c:v>2152</c:v>
                </c:pt>
                <c:pt idx="68">
                  <c:v>2153</c:v>
                </c:pt>
                <c:pt idx="69">
                  <c:v>2154</c:v>
                </c:pt>
                <c:pt idx="70">
                  <c:v>2155</c:v>
                </c:pt>
                <c:pt idx="71">
                  <c:v>2156</c:v>
                </c:pt>
                <c:pt idx="72">
                  <c:v>2157</c:v>
                </c:pt>
                <c:pt idx="73">
                  <c:v>2158</c:v>
                </c:pt>
                <c:pt idx="74">
                  <c:v>2159</c:v>
                </c:pt>
                <c:pt idx="75">
                  <c:v>2160</c:v>
                </c:pt>
                <c:pt idx="76">
                  <c:v>2161</c:v>
                </c:pt>
                <c:pt idx="77">
                  <c:v>2162</c:v>
                </c:pt>
                <c:pt idx="78">
                  <c:v>2163</c:v>
                </c:pt>
                <c:pt idx="79">
                  <c:v>2164</c:v>
                </c:pt>
                <c:pt idx="80">
                  <c:v>2165</c:v>
                </c:pt>
                <c:pt idx="81">
                  <c:v>2166</c:v>
                </c:pt>
                <c:pt idx="82">
                  <c:v>2167</c:v>
                </c:pt>
                <c:pt idx="83">
                  <c:v>2168</c:v>
                </c:pt>
                <c:pt idx="84">
                  <c:v>2169</c:v>
                </c:pt>
                <c:pt idx="85">
                  <c:v>2170</c:v>
                </c:pt>
                <c:pt idx="86">
                  <c:v>2171</c:v>
                </c:pt>
                <c:pt idx="87">
                  <c:v>2172</c:v>
                </c:pt>
                <c:pt idx="88">
                  <c:v>2173</c:v>
                </c:pt>
                <c:pt idx="89">
                  <c:v>2174</c:v>
                </c:pt>
                <c:pt idx="90">
                  <c:v>2175</c:v>
                </c:pt>
                <c:pt idx="91">
                  <c:v>2176</c:v>
                </c:pt>
                <c:pt idx="92">
                  <c:v>2177</c:v>
                </c:pt>
                <c:pt idx="93">
                  <c:v>2178</c:v>
                </c:pt>
                <c:pt idx="94">
                  <c:v>2179</c:v>
                </c:pt>
                <c:pt idx="95">
                  <c:v>2180</c:v>
                </c:pt>
                <c:pt idx="96">
                  <c:v>2181</c:v>
                </c:pt>
                <c:pt idx="97">
                  <c:v>2182</c:v>
                </c:pt>
                <c:pt idx="98">
                  <c:v>2183</c:v>
                </c:pt>
                <c:pt idx="99">
                  <c:v>2184</c:v>
                </c:pt>
                <c:pt idx="100">
                  <c:v>2185</c:v>
                </c:pt>
                <c:pt idx="101">
                  <c:v>2186</c:v>
                </c:pt>
                <c:pt idx="102">
                  <c:v>2187</c:v>
                </c:pt>
                <c:pt idx="103">
                  <c:v>2188</c:v>
                </c:pt>
                <c:pt idx="104">
                  <c:v>2189</c:v>
                </c:pt>
                <c:pt idx="105">
                  <c:v>2190</c:v>
                </c:pt>
                <c:pt idx="106">
                  <c:v>2191</c:v>
                </c:pt>
                <c:pt idx="107">
                  <c:v>2192</c:v>
                </c:pt>
                <c:pt idx="108">
                  <c:v>2193</c:v>
                </c:pt>
                <c:pt idx="109">
                  <c:v>2194</c:v>
                </c:pt>
                <c:pt idx="110">
                  <c:v>2195</c:v>
                </c:pt>
                <c:pt idx="111">
                  <c:v>2196</c:v>
                </c:pt>
                <c:pt idx="112">
                  <c:v>2197</c:v>
                </c:pt>
                <c:pt idx="113">
                  <c:v>2198</c:v>
                </c:pt>
                <c:pt idx="114">
                  <c:v>2199</c:v>
                </c:pt>
                <c:pt idx="115">
                  <c:v>2200</c:v>
                </c:pt>
                <c:pt idx="116">
                  <c:v>2201</c:v>
                </c:pt>
                <c:pt idx="117">
                  <c:v>2202</c:v>
                </c:pt>
                <c:pt idx="118">
                  <c:v>2203</c:v>
                </c:pt>
                <c:pt idx="119">
                  <c:v>2204</c:v>
                </c:pt>
                <c:pt idx="120">
                  <c:v>2205</c:v>
                </c:pt>
                <c:pt idx="121">
                  <c:v>2206</c:v>
                </c:pt>
                <c:pt idx="122">
                  <c:v>2207</c:v>
                </c:pt>
                <c:pt idx="123">
                  <c:v>2208</c:v>
                </c:pt>
                <c:pt idx="124">
                  <c:v>2209</c:v>
                </c:pt>
                <c:pt idx="125">
                  <c:v>2210</c:v>
                </c:pt>
                <c:pt idx="126">
                  <c:v>2211</c:v>
                </c:pt>
                <c:pt idx="127">
                  <c:v>2212</c:v>
                </c:pt>
                <c:pt idx="128">
                  <c:v>2213</c:v>
                </c:pt>
                <c:pt idx="129">
                  <c:v>2214</c:v>
                </c:pt>
                <c:pt idx="130">
                  <c:v>2215</c:v>
                </c:pt>
                <c:pt idx="131">
                  <c:v>2216</c:v>
                </c:pt>
                <c:pt idx="132">
                  <c:v>2217</c:v>
                </c:pt>
                <c:pt idx="133">
                  <c:v>2218</c:v>
                </c:pt>
                <c:pt idx="134">
                  <c:v>2219</c:v>
                </c:pt>
                <c:pt idx="135">
                  <c:v>2220</c:v>
                </c:pt>
                <c:pt idx="136">
                  <c:v>2221</c:v>
                </c:pt>
                <c:pt idx="137">
                  <c:v>2222</c:v>
                </c:pt>
                <c:pt idx="138">
                  <c:v>2223</c:v>
                </c:pt>
                <c:pt idx="139">
                  <c:v>2224</c:v>
                </c:pt>
                <c:pt idx="140">
                  <c:v>2225</c:v>
                </c:pt>
                <c:pt idx="141">
                  <c:v>2226</c:v>
                </c:pt>
                <c:pt idx="142">
                  <c:v>2227</c:v>
                </c:pt>
                <c:pt idx="143">
                  <c:v>2228</c:v>
                </c:pt>
                <c:pt idx="144">
                  <c:v>2229</c:v>
                </c:pt>
                <c:pt idx="145">
                  <c:v>2230</c:v>
                </c:pt>
                <c:pt idx="146">
                  <c:v>2231</c:v>
                </c:pt>
                <c:pt idx="147">
                  <c:v>2232</c:v>
                </c:pt>
                <c:pt idx="148">
                  <c:v>2233</c:v>
                </c:pt>
                <c:pt idx="149">
                  <c:v>2234</c:v>
                </c:pt>
                <c:pt idx="150">
                  <c:v>2235</c:v>
                </c:pt>
                <c:pt idx="151">
                  <c:v>2236</c:v>
                </c:pt>
                <c:pt idx="152">
                  <c:v>2237</c:v>
                </c:pt>
                <c:pt idx="153">
                  <c:v>2238</c:v>
                </c:pt>
                <c:pt idx="154">
                  <c:v>2239</c:v>
                </c:pt>
                <c:pt idx="155">
                  <c:v>2240</c:v>
                </c:pt>
                <c:pt idx="156">
                  <c:v>2241</c:v>
                </c:pt>
                <c:pt idx="157">
                  <c:v>2242</c:v>
                </c:pt>
                <c:pt idx="158">
                  <c:v>2243</c:v>
                </c:pt>
                <c:pt idx="159">
                  <c:v>2244</c:v>
                </c:pt>
                <c:pt idx="160">
                  <c:v>2245</c:v>
                </c:pt>
                <c:pt idx="161">
                  <c:v>2246</c:v>
                </c:pt>
                <c:pt idx="162">
                  <c:v>2247</c:v>
                </c:pt>
                <c:pt idx="163">
                  <c:v>2248</c:v>
                </c:pt>
                <c:pt idx="164">
                  <c:v>2249</c:v>
                </c:pt>
                <c:pt idx="165">
                  <c:v>2250</c:v>
                </c:pt>
                <c:pt idx="166">
                  <c:v>2251</c:v>
                </c:pt>
                <c:pt idx="167">
                  <c:v>2252</c:v>
                </c:pt>
                <c:pt idx="168">
                  <c:v>2253</c:v>
                </c:pt>
                <c:pt idx="169">
                  <c:v>2254</c:v>
                </c:pt>
                <c:pt idx="170">
                  <c:v>2255</c:v>
                </c:pt>
                <c:pt idx="171">
                  <c:v>2256</c:v>
                </c:pt>
                <c:pt idx="172">
                  <c:v>2257</c:v>
                </c:pt>
                <c:pt idx="173">
                  <c:v>2258</c:v>
                </c:pt>
                <c:pt idx="174">
                  <c:v>2259</c:v>
                </c:pt>
                <c:pt idx="175">
                  <c:v>2260</c:v>
                </c:pt>
                <c:pt idx="176">
                  <c:v>2261</c:v>
                </c:pt>
                <c:pt idx="177">
                  <c:v>2262</c:v>
                </c:pt>
                <c:pt idx="178">
                  <c:v>2263</c:v>
                </c:pt>
                <c:pt idx="179">
                  <c:v>2264</c:v>
                </c:pt>
                <c:pt idx="180">
                  <c:v>2265</c:v>
                </c:pt>
                <c:pt idx="181">
                  <c:v>2266</c:v>
                </c:pt>
                <c:pt idx="182">
                  <c:v>2267</c:v>
                </c:pt>
                <c:pt idx="183">
                  <c:v>2268</c:v>
                </c:pt>
                <c:pt idx="184">
                  <c:v>2269</c:v>
                </c:pt>
                <c:pt idx="185">
                  <c:v>2270</c:v>
                </c:pt>
                <c:pt idx="186">
                  <c:v>2271</c:v>
                </c:pt>
                <c:pt idx="187">
                  <c:v>2272</c:v>
                </c:pt>
                <c:pt idx="188">
                  <c:v>2273</c:v>
                </c:pt>
                <c:pt idx="189">
                  <c:v>2274</c:v>
                </c:pt>
                <c:pt idx="190">
                  <c:v>2275</c:v>
                </c:pt>
                <c:pt idx="191">
                  <c:v>2276</c:v>
                </c:pt>
                <c:pt idx="192">
                  <c:v>2277</c:v>
                </c:pt>
                <c:pt idx="193">
                  <c:v>2278</c:v>
                </c:pt>
                <c:pt idx="194">
                  <c:v>2279</c:v>
                </c:pt>
                <c:pt idx="195">
                  <c:v>2280</c:v>
                </c:pt>
                <c:pt idx="196">
                  <c:v>2281</c:v>
                </c:pt>
                <c:pt idx="197">
                  <c:v>2282</c:v>
                </c:pt>
                <c:pt idx="198">
                  <c:v>2283</c:v>
                </c:pt>
                <c:pt idx="199">
                  <c:v>2284</c:v>
                </c:pt>
                <c:pt idx="200">
                  <c:v>2285</c:v>
                </c:pt>
                <c:pt idx="201">
                  <c:v>2286</c:v>
                </c:pt>
                <c:pt idx="202">
                  <c:v>2287</c:v>
                </c:pt>
                <c:pt idx="203">
                  <c:v>2288</c:v>
                </c:pt>
                <c:pt idx="204">
                  <c:v>2289</c:v>
                </c:pt>
                <c:pt idx="205">
                  <c:v>2290</c:v>
                </c:pt>
                <c:pt idx="206">
                  <c:v>2291</c:v>
                </c:pt>
                <c:pt idx="207">
                  <c:v>2292</c:v>
                </c:pt>
                <c:pt idx="208">
                  <c:v>2293</c:v>
                </c:pt>
                <c:pt idx="209">
                  <c:v>2294</c:v>
                </c:pt>
                <c:pt idx="210">
                  <c:v>2295</c:v>
                </c:pt>
                <c:pt idx="211">
                  <c:v>2296</c:v>
                </c:pt>
                <c:pt idx="212">
                  <c:v>2297</c:v>
                </c:pt>
                <c:pt idx="213">
                  <c:v>2298</c:v>
                </c:pt>
                <c:pt idx="214">
                  <c:v>2299</c:v>
                </c:pt>
                <c:pt idx="215">
                  <c:v>2300</c:v>
                </c:pt>
                <c:pt idx="216">
                  <c:v>2301</c:v>
                </c:pt>
                <c:pt idx="217">
                  <c:v>2302</c:v>
                </c:pt>
                <c:pt idx="218">
                  <c:v>2303</c:v>
                </c:pt>
                <c:pt idx="219">
                  <c:v>2304</c:v>
                </c:pt>
                <c:pt idx="220">
                  <c:v>2305</c:v>
                </c:pt>
                <c:pt idx="221">
                  <c:v>2306</c:v>
                </c:pt>
                <c:pt idx="222">
                  <c:v>2307</c:v>
                </c:pt>
                <c:pt idx="223">
                  <c:v>2308</c:v>
                </c:pt>
                <c:pt idx="224">
                  <c:v>2309</c:v>
                </c:pt>
                <c:pt idx="225">
                  <c:v>2310</c:v>
                </c:pt>
                <c:pt idx="226">
                  <c:v>2311</c:v>
                </c:pt>
                <c:pt idx="227">
                  <c:v>2312</c:v>
                </c:pt>
                <c:pt idx="228">
                  <c:v>2313</c:v>
                </c:pt>
                <c:pt idx="229">
                  <c:v>2314</c:v>
                </c:pt>
                <c:pt idx="230">
                  <c:v>2315</c:v>
                </c:pt>
                <c:pt idx="231">
                  <c:v>2316</c:v>
                </c:pt>
                <c:pt idx="232">
                  <c:v>2317</c:v>
                </c:pt>
                <c:pt idx="233">
                  <c:v>2318</c:v>
                </c:pt>
                <c:pt idx="234">
                  <c:v>2319</c:v>
                </c:pt>
                <c:pt idx="235">
                  <c:v>2320</c:v>
                </c:pt>
                <c:pt idx="236">
                  <c:v>2321</c:v>
                </c:pt>
                <c:pt idx="237">
                  <c:v>2322</c:v>
                </c:pt>
                <c:pt idx="238">
                  <c:v>2323</c:v>
                </c:pt>
                <c:pt idx="239">
                  <c:v>2324</c:v>
                </c:pt>
                <c:pt idx="240">
                  <c:v>2325</c:v>
                </c:pt>
                <c:pt idx="241">
                  <c:v>2326</c:v>
                </c:pt>
                <c:pt idx="242">
                  <c:v>2327</c:v>
                </c:pt>
                <c:pt idx="243">
                  <c:v>2328</c:v>
                </c:pt>
                <c:pt idx="244">
                  <c:v>2329</c:v>
                </c:pt>
                <c:pt idx="245">
                  <c:v>2330</c:v>
                </c:pt>
                <c:pt idx="246">
                  <c:v>2331</c:v>
                </c:pt>
                <c:pt idx="247">
                  <c:v>2332</c:v>
                </c:pt>
                <c:pt idx="248">
                  <c:v>2333</c:v>
                </c:pt>
                <c:pt idx="249">
                  <c:v>2334</c:v>
                </c:pt>
                <c:pt idx="250">
                  <c:v>2335</c:v>
                </c:pt>
                <c:pt idx="251">
                  <c:v>2336</c:v>
                </c:pt>
                <c:pt idx="252">
                  <c:v>2337</c:v>
                </c:pt>
                <c:pt idx="253">
                  <c:v>2338</c:v>
                </c:pt>
                <c:pt idx="254">
                  <c:v>2339</c:v>
                </c:pt>
                <c:pt idx="255">
                  <c:v>2340</c:v>
                </c:pt>
                <c:pt idx="256">
                  <c:v>2341</c:v>
                </c:pt>
                <c:pt idx="257">
                  <c:v>2342</c:v>
                </c:pt>
                <c:pt idx="258">
                  <c:v>2343</c:v>
                </c:pt>
                <c:pt idx="259">
                  <c:v>2344</c:v>
                </c:pt>
                <c:pt idx="260">
                  <c:v>2345</c:v>
                </c:pt>
                <c:pt idx="261">
                  <c:v>2346</c:v>
                </c:pt>
                <c:pt idx="262">
                  <c:v>2347</c:v>
                </c:pt>
                <c:pt idx="263">
                  <c:v>2348</c:v>
                </c:pt>
                <c:pt idx="264">
                  <c:v>2349</c:v>
                </c:pt>
                <c:pt idx="265">
                  <c:v>2350</c:v>
                </c:pt>
                <c:pt idx="266">
                  <c:v>2351</c:v>
                </c:pt>
                <c:pt idx="267">
                  <c:v>2352</c:v>
                </c:pt>
                <c:pt idx="268">
                  <c:v>2353</c:v>
                </c:pt>
                <c:pt idx="269">
                  <c:v>2354</c:v>
                </c:pt>
                <c:pt idx="270">
                  <c:v>2355</c:v>
                </c:pt>
                <c:pt idx="271">
                  <c:v>2356</c:v>
                </c:pt>
                <c:pt idx="272">
                  <c:v>2357</c:v>
                </c:pt>
                <c:pt idx="273">
                  <c:v>2358</c:v>
                </c:pt>
                <c:pt idx="274">
                  <c:v>2359</c:v>
                </c:pt>
                <c:pt idx="275">
                  <c:v>2360</c:v>
                </c:pt>
                <c:pt idx="276">
                  <c:v>2361</c:v>
                </c:pt>
                <c:pt idx="277">
                  <c:v>2362</c:v>
                </c:pt>
                <c:pt idx="278">
                  <c:v>2363</c:v>
                </c:pt>
                <c:pt idx="279">
                  <c:v>2364</c:v>
                </c:pt>
                <c:pt idx="280">
                  <c:v>2365</c:v>
                </c:pt>
                <c:pt idx="281">
                  <c:v>2366</c:v>
                </c:pt>
                <c:pt idx="282">
                  <c:v>2367</c:v>
                </c:pt>
                <c:pt idx="283">
                  <c:v>2368</c:v>
                </c:pt>
                <c:pt idx="284">
                  <c:v>2369</c:v>
                </c:pt>
                <c:pt idx="285">
                  <c:v>2370</c:v>
                </c:pt>
                <c:pt idx="286">
                  <c:v>2371</c:v>
                </c:pt>
                <c:pt idx="287">
                  <c:v>2372</c:v>
                </c:pt>
                <c:pt idx="288">
                  <c:v>2373</c:v>
                </c:pt>
                <c:pt idx="289">
                  <c:v>2374</c:v>
                </c:pt>
                <c:pt idx="290">
                  <c:v>2375</c:v>
                </c:pt>
                <c:pt idx="291">
                  <c:v>2376</c:v>
                </c:pt>
                <c:pt idx="292">
                  <c:v>2377</c:v>
                </c:pt>
                <c:pt idx="293">
                  <c:v>2378</c:v>
                </c:pt>
                <c:pt idx="294">
                  <c:v>2379</c:v>
                </c:pt>
                <c:pt idx="295">
                  <c:v>2380</c:v>
                </c:pt>
                <c:pt idx="296">
                  <c:v>2381</c:v>
                </c:pt>
                <c:pt idx="297">
                  <c:v>2382</c:v>
                </c:pt>
                <c:pt idx="298">
                  <c:v>2383</c:v>
                </c:pt>
                <c:pt idx="299">
                  <c:v>2384</c:v>
                </c:pt>
                <c:pt idx="300">
                  <c:v>2385</c:v>
                </c:pt>
                <c:pt idx="301">
                  <c:v>2386</c:v>
                </c:pt>
                <c:pt idx="302">
                  <c:v>2387</c:v>
                </c:pt>
                <c:pt idx="303">
                  <c:v>2388</c:v>
                </c:pt>
                <c:pt idx="304">
                  <c:v>2389</c:v>
                </c:pt>
                <c:pt idx="305">
                  <c:v>2390</c:v>
                </c:pt>
                <c:pt idx="306">
                  <c:v>2391</c:v>
                </c:pt>
                <c:pt idx="307">
                  <c:v>2392</c:v>
                </c:pt>
                <c:pt idx="308">
                  <c:v>2393</c:v>
                </c:pt>
                <c:pt idx="309">
                  <c:v>2394</c:v>
                </c:pt>
                <c:pt idx="310">
                  <c:v>2395</c:v>
                </c:pt>
                <c:pt idx="311">
                  <c:v>2396</c:v>
                </c:pt>
                <c:pt idx="312">
                  <c:v>2397</c:v>
                </c:pt>
                <c:pt idx="313">
                  <c:v>2398</c:v>
                </c:pt>
                <c:pt idx="314">
                  <c:v>2399</c:v>
                </c:pt>
                <c:pt idx="315">
                  <c:v>2400</c:v>
                </c:pt>
                <c:pt idx="316">
                  <c:v>2401</c:v>
                </c:pt>
                <c:pt idx="317">
                  <c:v>2402</c:v>
                </c:pt>
                <c:pt idx="318">
                  <c:v>2403</c:v>
                </c:pt>
                <c:pt idx="319">
                  <c:v>2404</c:v>
                </c:pt>
                <c:pt idx="320">
                  <c:v>2405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2410</c:v>
                </c:pt>
                <c:pt idx="326">
                  <c:v>2411</c:v>
                </c:pt>
                <c:pt idx="327">
                  <c:v>2412</c:v>
                </c:pt>
                <c:pt idx="328">
                  <c:v>2413</c:v>
                </c:pt>
                <c:pt idx="329">
                  <c:v>2414</c:v>
                </c:pt>
                <c:pt idx="330">
                  <c:v>2415</c:v>
                </c:pt>
                <c:pt idx="331">
                  <c:v>2416</c:v>
                </c:pt>
                <c:pt idx="332">
                  <c:v>2417</c:v>
                </c:pt>
                <c:pt idx="333">
                  <c:v>2418</c:v>
                </c:pt>
                <c:pt idx="334">
                  <c:v>2419</c:v>
                </c:pt>
                <c:pt idx="335">
                  <c:v>2420</c:v>
                </c:pt>
                <c:pt idx="336">
                  <c:v>2421</c:v>
                </c:pt>
                <c:pt idx="337">
                  <c:v>2422</c:v>
                </c:pt>
                <c:pt idx="338">
                  <c:v>2423</c:v>
                </c:pt>
                <c:pt idx="339">
                  <c:v>2424</c:v>
                </c:pt>
                <c:pt idx="340">
                  <c:v>2425</c:v>
                </c:pt>
                <c:pt idx="341">
                  <c:v>2426</c:v>
                </c:pt>
                <c:pt idx="342">
                  <c:v>2427</c:v>
                </c:pt>
                <c:pt idx="343">
                  <c:v>2428</c:v>
                </c:pt>
                <c:pt idx="344">
                  <c:v>2429</c:v>
                </c:pt>
                <c:pt idx="345">
                  <c:v>2430</c:v>
                </c:pt>
                <c:pt idx="346">
                  <c:v>2431</c:v>
                </c:pt>
                <c:pt idx="347">
                  <c:v>2432</c:v>
                </c:pt>
                <c:pt idx="348">
                  <c:v>2433</c:v>
                </c:pt>
                <c:pt idx="349">
                  <c:v>2434</c:v>
                </c:pt>
                <c:pt idx="350">
                  <c:v>2435</c:v>
                </c:pt>
                <c:pt idx="351">
                  <c:v>2436</c:v>
                </c:pt>
                <c:pt idx="352">
                  <c:v>2437</c:v>
                </c:pt>
                <c:pt idx="353">
                  <c:v>2438</c:v>
                </c:pt>
                <c:pt idx="354">
                  <c:v>2439</c:v>
                </c:pt>
                <c:pt idx="355">
                  <c:v>2440</c:v>
                </c:pt>
                <c:pt idx="356">
                  <c:v>2441</c:v>
                </c:pt>
                <c:pt idx="357">
                  <c:v>2442</c:v>
                </c:pt>
                <c:pt idx="358">
                  <c:v>2443</c:v>
                </c:pt>
                <c:pt idx="359">
                  <c:v>2444</c:v>
                </c:pt>
                <c:pt idx="360">
                  <c:v>2445</c:v>
                </c:pt>
                <c:pt idx="361">
                  <c:v>2446</c:v>
                </c:pt>
                <c:pt idx="362">
                  <c:v>2447</c:v>
                </c:pt>
                <c:pt idx="363">
                  <c:v>2448</c:v>
                </c:pt>
                <c:pt idx="364">
                  <c:v>2449</c:v>
                </c:pt>
                <c:pt idx="365">
                  <c:v>2450</c:v>
                </c:pt>
                <c:pt idx="366">
                  <c:v>2451</c:v>
                </c:pt>
                <c:pt idx="367">
                  <c:v>2452</c:v>
                </c:pt>
                <c:pt idx="368">
                  <c:v>2453</c:v>
                </c:pt>
                <c:pt idx="369">
                  <c:v>2454</c:v>
                </c:pt>
                <c:pt idx="370">
                  <c:v>2455</c:v>
                </c:pt>
                <c:pt idx="371">
                  <c:v>2456</c:v>
                </c:pt>
                <c:pt idx="372">
                  <c:v>2457</c:v>
                </c:pt>
                <c:pt idx="373">
                  <c:v>2458</c:v>
                </c:pt>
                <c:pt idx="374">
                  <c:v>2459</c:v>
                </c:pt>
                <c:pt idx="375">
                  <c:v>2460</c:v>
                </c:pt>
                <c:pt idx="376">
                  <c:v>2461</c:v>
                </c:pt>
                <c:pt idx="377">
                  <c:v>2462</c:v>
                </c:pt>
                <c:pt idx="378">
                  <c:v>2463</c:v>
                </c:pt>
                <c:pt idx="379">
                  <c:v>2464</c:v>
                </c:pt>
                <c:pt idx="380">
                  <c:v>2465</c:v>
                </c:pt>
                <c:pt idx="381">
                  <c:v>2466</c:v>
                </c:pt>
                <c:pt idx="382">
                  <c:v>2467</c:v>
                </c:pt>
                <c:pt idx="383">
                  <c:v>2468</c:v>
                </c:pt>
                <c:pt idx="384">
                  <c:v>2469</c:v>
                </c:pt>
                <c:pt idx="385">
                  <c:v>2470</c:v>
                </c:pt>
                <c:pt idx="386">
                  <c:v>2471</c:v>
                </c:pt>
                <c:pt idx="387">
                  <c:v>2472</c:v>
                </c:pt>
                <c:pt idx="388">
                  <c:v>2473</c:v>
                </c:pt>
                <c:pt idx="389">
                  <c:v>2474</c:v>
                </c:pt>
                <c:pt idx="390">
                  <c:v>2475</c:v>
                </c:pt>
                <c:pt idx="391">
                  <c:v>2476</c:v>
                </c:pt>
                <c:pt idx="392">
                  <c:v>2477</c:v>
                </c:pt>
                <c:pt idx="393">
                  <c:v>2478</c:v>
                </c:pt>
                <c:pt idx="394">
                  <c:v>2479</c:v>
                </c:pt>
                <c:pt idx="395">
                  <c:v>2480</c:v>
                </c:pt>
                <c:pt idx="396">
                  <c:v>2481</c:v>
                </c:pt>
                <c:pt idx="397">
                  <c:v>2482</c:v>
                </c:pt>
                <c:pt idx="398">
                  <c:v>2483</c:v>
                </c:pt>
                <c:pt idx="399">
                  <c:v>2484</c:v>
                </c:pt>
                <c:pt idx="400">
                  <c:v>2485</c:v>
                </c:pt>
                <c:pt idx="401">
                  <c:v>2486</c:v>
                </c:pt>
                <c:pt idx="402">
                  <c:v>2487</c:v>
                </c:pt>
                <c:pt idx="403">
                  <c:v>2488</c:v>
                </c:pt>
                <c:pt idx="404">
                  <c:v>2489</c:v>
                </c:pt>
                <c:pt idx="405">
                  <c:v>2490</c:v>
                </c:pt>
                <c:pt idx="406">
                  <c:v>2491</c:v>
                </c:pt>
                <c:pt idx="407">
                  <c:v>2492</c:v>
                </c:pt>
                <c:pt idx="408">
                  <c:v>2493</c:v>
                </c:pt>
                <c:pt idx="409">
                  <c:v>2494</c:v>
                </c:pt>
                <c:pt idx="410">
                  <c:v>2495</c:v>
                </c:pt>
                <c:pt idx="411">
                  <c:v>2496</c:v>
                </c:pt>
                <c:pt idx="412">
                  <c:v>2497</c:v>
                </c:pt>
                <c:pt idx="413">
                  <c:v>2498</c:v>
                </c:pt>
                <c:pt idx="414">
                  <c:v>2499</c:v>
                </c:pt>
                <c:pt idx="415">
                  <c:v>2500</c:v>
                </c:pt>
                <c:pt idx="416">
                  <c:v>2501</c:v>
                </c:pt>
                <c:pt idx="417">
                  <c:v>2502</c:v>
                </c:pt>
                <c:pt idx="418">
                  <c:v>2503</c:v>
                </c:pt>
                <c:pt idx="419">
                  <c:v>2504</c:v>
                </c:pt>
                <c:pt idx="420">
                  <c:v>2505</c:v>
                </c:pt>
                <c:pt idx="421">
                  <c:v>2506</c:v>
                </c:pt>
                <c:pt idx="422">
                  <c:v>2507</c:v>
                </c:pt>
                <c:pt idx="423">
                  <c:v>2508</c:v>
                </c:pt>
                <c:pt idx="424">
                  <c:v>2509</c:v>
                </c:pt>
                <c:pt idx="425">
                  <c:v>2510</c:v>
                </c:pt>
                <c:pt idx="426">
                  <c:v>2511</c:v>
                </c:pt>
                <c:pt idx="427">
                  <c:v>2512</c:v>
                </c:pt>
                <c:pt idx="428">
                  <c:v>2513</c:v>
                </c:pt>
                <c:pt idx="429">
                  <c:v>2514</c:v>
                </c:pt>
                <c:pt idx="430">
                  <c:v>2515</c:v>
                </c:pt>
                <c:pt idx="431">
                  <c:v>2516</c:v>
                </c:pt>
                <c:pt idx="432">
                  <c:v>2517</c:v>
                </c:pt>
                <c:pt idx="433">
                  <c:v>2518</c:v>
                </c:pt>
                <c:pt idx="434">
                  <c:v>2519</c:v>
                </c:pt>
                <c:pt idx="435">
                  <c:v>2520</c:v>
                </c:pt>
                <c:pt idx="436">
                  <c:v>2521</c:v>
                </c:pt>
                <c:pt idx="437">
                  <c:v>2522</c:v>
                </c:pt>
                <c:pt idx="438">
                  <c:v>2523</c:v>
                </c:pt>
                <c:pt idx="439">
                  <c:v>2524</c:v>
                </c:pt>
                <c:pt idx="440">
                  <c:v>2525</c:v>
                </c:pt>
                <c:pt idx="441">
                  <c:v>2526</c:v>
                </c:pt>
                <c:pt idx="442">
                  <c:v>2527</c:v>
                </c:pt>
                <c:pt idx="443">
                  <c:v>2528</c:v>
                </c:pt>
                <c:pt idx="444">
                  <c:v>2529</c:v>
                </c:pt>
                <c:pt idx="445">
                  <c:v>2530</c:v>
                </c:pt>
                <c:pt idx="446">
                  <c:v>2531</c:v>
                </c:pt>
                <c:pt idx="447">
                  <c:v>2532</c:v>
                </c:pt>
                <c:pt idx="448">
                  <c:v>2533</c:v>
                </c:pt>
                <c:pt idx="449">
                  <c:v>2534</c:v>
                </c:pt>
                <c:pt idx="450">
                  <c:v>2535</c:v>
                </c:pt>
                <c:pt idx="451">
                  <c:v>2536</c:v>
                </c:pt>
                <c:pt idx="452">
                  <c:v>2537</c:v>
                </c:pt>
                <c:pt idx="453">
                  <c:v>2538</c:v>
                </c:pt>
                <c:pt idx="454">
                  <c:v>2539</c:v>
                </c:pt>
                <c:pt idx="455">
                  <c:v>2540</c:v>
                </c:pt>
                <c:pt idx="456">
                  <c:v>2541</c:v>
                </c:pt>
                <c:pt idx="457">
                  <c:v>2542</c:v>
                </c:pt>
                <c:pt idx="458">
                  <c:v>2543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2547</c:v>
                </c:pt>
                <c:pt idx="463">
                  <c:v>2548</c:v>
                </c:pt>
                <c:pt idx="464">
                  <c:v>2549</c:v>
                </c:pt>
                <c:pt idx="465">
                  <c:v>2550</c:v>
                </c:pt>
                <c:pt idx="466">
                  <c:v>2551</c:v>
                </c:pt>
                <c:pt idx="467">
                  <c:v>2552</c:v>
                </c:pt>
                <c:pt idx="468">
                  <c:v>2553</c:v>
                </c:pt>
                <c:pt idx="469">
                  <c:v>2554</c:v>
                </c:pt>
                <c:pt idx="470">
                  <c:v>2555</c:v>
                </c:pt>
                <c:pt idx="471">
                  <c:v>2556</c:v>
                </c:pt>
                <c:pt idx="472">
                  <c:v>2557</c:v>
                </c:pt>
                <c:pt idx="473">
                  <c:v>2558</c:v>
                </c:pt>
                <c:pt idx="474">
                  <c:v>2559</c:v>
                </c:pt>
                <c:pt idx="475">
                  <c:v>2560</c:v>
                </c:pt>
                <c:pt idx="476">
                  <c:v>2561</c:v>
                </c:pt>
              </c:numCache>
            </c:numRef>
          </c:xVal>
          <c:yVal>
            <c:numRef>
              <c:f>Graph!$D$434:$D$908</c:f>
              <c:numCache>
                <c:formatCode>General</c:formatCode>
                <c:ptCount val="475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Graph!$A$433:$A$909</c:f>
              <c:numCache>
                <c:formatCode>General</c:formatCode>
                <c:ptCount val="477"/>
                <c:pt idx="0">
                  <c:v>2085</c:v>
                </c:pt>
                <c:pt idx="1">
                  <c:v>2086</c:v>
                </c:pt>
                <c:pt idx="2">
                  <c:v>2087</c:v>
                </c:pt>
                <c:pt idx="3">
                  <c:v>2088</c:v>
                </c:pt>
                <c:pt idx="4">
                  <c:v>2089</c:v>
                </c:pt>
                <c:pt idx="5">
                  <c:v>2090</c:v>
                </c:pt>
                <c:pt idx="6">
                  <c:v>2091</c:v>
                </c:pt>
                <c:pt idx="7">
                  <c:v>2092</c:v>
                </c:pt>
                <c:pt idx="8">
                  <c:v>2093</c:v>
                </c:pt>
                <c:pt idx="9">
                  <c:v>2094</c:v>
                </c:pt>
                <c:pt idx="10">
                  <c:v>2095</c:v>
                </c:pt>
                <c:pt idx="11">
                  <c:v>2096</c:v>
                </c:pt>
                <c:pt idx="12">
                  <c:v>2097</c:v>
                </c:pt>
                <c:pt idx="13">
                  <c:v>2098</c:v>
                </c:pt>
                <c:pt idx="14">
                  <c:v>2099</c:v>
                </c:pt>
                <c:pt idx="15">
                  <c:v>2100</c:v>
                </c:pt>
                <c:pt idx="16">
                  <c:v>2101</c:v>
                </c:pt>
                <c:pt idx="17">
                  <c:v>2102</c:v>
                </c:pt>
                <c:pt idx="18">
                  <c:v>2103</c:v>
                </c:pt>
                <c:pt idx="19">
                  <c:v>2104</c:v>
                </c:pt>
                <c:pt idx="20">
                  <c:v>2105</c:v>
                </c:pt>
                <c:pt idx="21">
                  <c:v>2106</c:v>
                </c:pt>
                <c:pt idx="22">
                  <c:v>2107</c:v>
                </c:pt>
                <c:pt idx="23">
                  <c:v>2108</c:v>
                </c:pt>
                <c:pt idx="24">
                  <c:v>2109</c:v>
                </c:pt>
                <c:pt idx="25">
                  <c:v>2110</c:v>
                </c:pt>
                <c:pt idx="26">
                  <c:v>2111</c:v>
                </c:pt>
                <c:pt idx="27">
                  <c:v>2112</c:v>
                </c:pt>
                <c:pt idx="28">
                  <c:v>2113</c:v>
                </c:pt>
                <c:pt idx="29">
                  <c:v>2114</c:v>
                </c:pt>
                <c:pt idx="30">
                  <c:v>2115</c:v>
                </c:pt>
                <c:pt idx="31">
                  <c:v>2116</c:v>
                </c:pt>
                <c:pt idx="32">
                  <c:v>2117</c:v>
                </c:pt>
                <c:pt idx="33">
                  <c:v>2118</c:v>
                </c:pt>
                <c:pt idx="34">
                  <c:v>2119</c:v>
                </c:pt>
                <c:pt idx="35">
                  <c:v>2120</c:v>
                </c:pt>
                <c:pt idx="36">
                  <c:v>2121</c:v>
                </c:pt>
                <c:pt idx="37">
                  <c:v>2122</c:v>
                </c:pt>
                <c:pt idx="38">
                  <c:v>2123</c:v>
                </c:pt>
                <c:pt idx="39">
                  <c:v>2124</c:v>
                </c:pt>
                <c:pt idx="40">
                  <c:v>2125</c:v>
                </c:pt>
                <c:pt idx="41">
                  <c:v>2126</c:v>
                </c:pt>
                <c:pt idx="42">
                  <c:v>2127</c:v>
                </c:pt>
                <c:pt idx="43">
                  <c:v>2128</c:v>
                </c:pt>
                <c:pt idx="44">
                  <c:v>2129</c:v>
                </c:pt>
                <c:pt idx="45">
                  <c:v>2130</c:v>
                </c:pt>
                <c:pt idx="46">
                  <c:v>2131</c:v>
                </c:pt>
                <c:pt idx="47">
                  <c:v>2132</c:v>
                </c:pt>
                <c:pt idx="48">
                  <c:v>2133</c:v>
                </c:pt>
                <c:pt idx="49">
                  <c:v>2134</c:v>
                </c:pt>
                <c:pt idx="50">
                  <c:v>2135</c:v>
                </c:pt>
                <c:pt idx="51">
                  <c:v>2136</c:v>
                </c:pt>
                <c:pt idx="52">
                  <c:v>2137</c:v>
                </c:pt>
                <c:pt idx="53">
                  <c:v>2138</c:v>
                </c:pt>
                <c:pt idx="54">
                  <c:v>2139</c:v>
                </c:pt>
                <c:pt idx="55">
                  <c:v>2140</c:v>
                </c:pt>
                <c:pt idx="56">
                  <c:v>2141</c:v>
                </c:pt>
                <c:pt idx="57">
                  <c:v>2142</c:v>
                </c:pt>
                <c:pt idx="58">
                  <c:v>2143</c:v>
                </c:pt>
                <c:pt idx="59">
                  <c:v>2144</c:v>
                </c:pt>
                <c:pt idx="60">
                  <c:v>2145</c:v>
                </c:pt>
                <c:pt idx="61">
                  <c:v>2146</c:v>
                </c:pt>
                <c:pt idx="62">
                  <c:v>2147</c:v>
                </c:pt>
                <c:pt idx="63">
                  <c:v>2148</c:v>
                </c:pt>
                <c:pt idx="64">
                  <c:v>2149</c:v>
                </c:pt>
                <c:pt idx="65">
                  <c:v>2150</c:v>
                </c:pt>
                <c:pt idx="66">
                  <c:v>2151</c:v>
                </c:pt>
                <c:pt idx="67">
                  <c:v>2152</c:v>
                </c:pt>
                <c:pt idx="68">
                  <c:v>2153</c:v>
                </c:pt>
                <c:pt idx="69">
                  <c:v>2154</c:v>
                </c:pt>
                <c:pt idx="70">
                  <c:v>2155</c:v>
                </c:pt>
                <c:pt idx="71">
                  <c:v>2156</c:v>
                </c:pt>
                <c:pt idx="72">
                  <c:v>2157</c:v>
                </c:pt>
                <c:pt idx="73">
                  <c:v>2158</c:v>
                </c:pt>
                <c:pt idx="74">
                  <c:v>2159</c:v>
                </c:pt>
                <c:pt idx="75">
                  <c:v>2160</c:v>
                </c:pt>
                <c:pt idx="76">
                  <c:v>2161</c:v>
                </c:pt>
                <c:pt idx="77">
                  <c:v>2162</c:v>
                </c:pt>
                <c:pt idx="78">
                  <c:v>2163</c:v>
                </c:pt>
                <c:pt idx="79">
                  <c:v>2164</c:v>
                </c:pt>
                <c:pt idx="80">
                  <c:v>2165</c:v>
                </c:pt>
                <c:pt idx="81">
                  <c:v>2166</c:v>
                </c:pt>
                <c:pt idx="82">
                  <c:v>2167</c:v>
                </c:pt>
                <c:pt idx="83">
                  <c:v>2168</c:v>
                </c:pt>
                <c:pt idx="84">
                  <c:v>2169</c:v>
                </c:pt>
                <c:pt idx="85">
                  <c:v>2170</c:v>
                </c:pt>
                <c:pt idx="86">
                  <c:v>2171</c:v>
                </c:pt>
                <c:pt idx="87">
                  <c:v>2172</c:v>
                </c:pt>
                <c:pt idx="88">
                  <c:v>2173</c:v>
                </c:pt>
                <c:pt idx="89">
                  <c:v>2174</c:v>
                </c:pt>
                <c:pt idx="90">
                  <c:v>2175</c:v>
                </c:pt>
                <c:pt idx="91">
                  <c:v>2176</c:v>
                </c:pt>
                <c:pt idx="92">
                  <c:v>2177</c:v>
                </c:pt>
                <c:pt idx="93">
                  <c:v>2178</c:v>
                </c:pt>
                <c:pt idx="94">
                  <c:v>2179</c:v>
                </c:pt>
                <c:pt idx="95">
                  <c:v>2180</c:v>
                </c:pt>
                <c:pt idx="96">
                  <c:v>2181</c:v>
                </c:pt>
                <c:pt idx="97">
                  <c:v>2182</c:v>
                </c:pt>
                <c:pt idx="98">
                  <c:v>2183</c:v>
                </c:pt>
                <c:pt idx="99">
                  <c:v>2184</c:v>
                </c:pt>
                <c:pt idx="100">
                  <c:v>2185</c:v>
                </c:pt>
                <c:pt idx="101">
                  <c:v>2186</c:v>
                </c:pt>
                <c:pt idx="102">
                  <c:v>2187</c:v>
                </c:pt>
                <c:pt idx="103">
                  <c:v>2188</c:v>
                </c:pt>
                <c:pt idx="104">
                  <c:v>2189</c:v>
                </c:pt>
                <c:pt idx="105">
                  <c:v>2190</c:v>
                </c:pt>
                <c:pt idx="106">
                  <c:v>2191</c:v>
                </c:pt>
                <c:pt idx="107">
                  <c:v>2192</c:v>
                </c:pt>
                <c:pt idx="108">
                  <c:v>2193</c:v>
                </c:pt>
                <c:pt idx="109">
                  <c:v>2194</c:v>
                </c:pt>
                <c:pt idx="110">
                  <c:v>2195</c:v>
                </c:pt>
                <c:pt idx="111">
                  <c:v>2196</c:v>
                </c:pt>
                <c:pt idx="112">
                  <c:v>2197</c:v>
                </c:pt>
                <c:pt idx="113">
                  <c:v>2198</c:v>
                </c:pt>
                <c:pt idx="114">
                  <c:v>2199</c:v>
                </c:pt>
                <c:pt idx="115">
                  <c:v>2200</c:v>
                </c:pt>
                <c:pt idx="116">
                  <c:v>2201</c:v>
                </c:pt>
                <c:pt idx="117">
                  <c:v>2202</c:v>
                </c:pt>
                <c:pt idx="118">
                  <c:v>2203</c:v>
                </c:pt>
                <c:pt idx="119">
                  <c:v>2204</c:v>
                </c:pt>
                <c:pt idx="120">
                  <c:v>2205</c:v>
                </c:pt>
                <c:pt idx="121">
                  <c:v>2206</c:v>
                </c:pt>
                <c:pt idx="122">
                  <c:v>2207</c:v>
                </c:pt>
                <c:pt idx="123">
                  <c:v>2208</c:v>
                </c:pt>
                <c:pt idx="124">
                  <c:v>2209</c:v>
                </c:pt>
                <c:pt idx="125">
                  <c:v>2210</c:v>
                </c:pt>
                <c:pt idx="126">
                  <c:v>2211</c:v>
                </c:pt>
                <c:pt idx="127">
                  <c:v>2212</c:v>
                </c:pt>
                <c:pt idx="128">
                  <c:v>2213</c:v>
                </c:pt>
                <c:pt idx="129">
                  <c:v>2214</c:v>
                </c:pt>
                <c:pt idx="130">
                  <c:v>2215</c:v>
                </c:pt>
                <c:pt idx="131">
                  <c:v>2216</c:v>
                </c:pt>
                <c:pt idx="132">
                  <c:v>2217</c:v>
                </c:pt>
                <c:pt idx="133">
                  <c:v>2218</c:v>
                </c:pt>
                <c:pt idx="134">
                  <c:v>2219</c:v>
                </c:pt>
                <c:pt idx="135">
                  <c:v>2220</c:v>
                </c:pt>
                <c:pt idx="136">
                  <c:v>2221</c:v>
                </c:pt>
                <c:pt idx="137">
                  <c:v>2222</c:v>
                </c:pt>
                <c:pt idx="138">
                  <c:v>2223</c:v>
                </c:pt>
                <c:pt idx="139">
                  <c:v>2224</c:v>
                </c:pt>
                <c:pt idx="140">
                  <c:v>2225</c:v>
                </c:pt>
                <c:pt idx="141">
                  <c:v>2226</c:v>
                </c:pt>
                <c:pt idx="142">
                  <c:v>2227</c:v>
                </c:pt>
                <c:pt idx="143">
                  <c:v>2228</c:v>
                </c:pt>
                <c:pt idx="144">
                  <c:v>2229</c:v>
                </c:pt>
                <c:pt idx="145">
                  <c:v>2230</c:v>
                </c:pt>
                <c:pt idx="146">
                  <c:v>2231</c:v>
                </c:pt>
                <c:pt idx="147">
                  <c:v>2232</c:v>
                </c:pt>
                <c:pt idx="148">
                  <c:v>2233</c:v>
                </c:pt>
                <c:pt idx="149">
                  <c:v>2234</c:v>
                </c:pt>
                <c:pt idx="150">
                  <c:v>2235</c:v>
                </c:pt>
                <c:pt idx="151">
                  <c:v>2236</c:v>
                </c:pt>
                <c:pt idx="152">
                  <c:v>2237</c:v>
                </c:pt>
                <c:pt idx="153">
                  <c:v>2238</c:v>
                </c:pt>
                <c:pt idx="154">
                  <c:v>2239</c:v>
                </c:pt>
                <c:pt idx="155">
                  <c:v>2240</c:v>
                </c:pt>
                <c:pt idx="156">
                  <c:v>2241</c:v>
                </c:pt>
                <c:pt idx="157">
                  <c:v>2242</c:v>
                </c:pt>
                <c:pt idx="158">
                  <c:v>2243</c:v>
                </c:pt>
                <c:pt idx="159">
                  <c:v>2244</c:v>
                </c:pt>
                <c:pt idx="160">
                  <c:v>2245</c:v>
                </c:pt>
                <c:pt idx="161">
                  <c:v>2246</c:v>
                </c:pt>
                <c:pt idx="162">
                  <c:v>2247</c:v>
                </c:pt>
                <c:pt idx="163">
                  <c:v>2248</c:v>
                </c:pt>
                <c:pt idx="164">
                  <c:v>2249</c:v>
                </c:pt>
                <c:pt idx="165">
                  <c:v>2250</c:v>
                </c:pt>
                <c:pt idx="166">
                  <c:v>2251</c:v>
                </c:pt>
                <c:pt idx="167">
                  <c:v>2252</c:v>
                </c:pt>
                <c:pt idx="168">
                  <c:v>2253</c:v>
                </c:pt>
                <c:pt idx="169">
                  <c:v>2254</c:v>
                </c:pt>
                <c:pt idx="170">
                  <c:v>2255</c:v>
                </c:pt>
                <c:pt idx="171">
                  <c:v>2256</c:v>
                </c:pt>
                <c:pt idx="172">
                  <c:v>2257</c:v>
                </c:pt>
                <c:pt idx="173">
                  <c:v>2258</c:v>
                </c:pt>
                <c:pt idx="174">
                  <c:v>2259</c:v>
                </c:pt>
                <c:pt idx="175">
                  <c:v>2260</c:v>
                </c:pt>
                <c:pt idx="176">
                  <c:v>2261</c:v>
                </c:pt>
                <c:pt idx="177">
                  <c:v>2262</c:v>
                </c:pt>
                <c:pt idx="178">
                  <c:v>2263</c:v>
                </c:pt>
                <c:pt idx="179">
                  <c:v>2264</c:v>
                </c:pt>
                <c:pt idx="180">
                  <c:v>2265</c:v>
                </c:pt>
                <c:pt idx="181">
                  <c:v>2266</c:v>
                </c:pt>
                <c:pt idx="182">
                  <c:v>2267</c:v>
                </c:pt>
                <c:pt idx="183">
                  <c:v>2268</c:v>
                </c:pt>
                <c:pt idx="184">
                  <c:v>2269</c:v>
                </c:pt>
                <c:pt idx="185">
                  <c:v>2270</c:v>
                </c:pt>
                <c:pt idx="186">
                  <c:v>2271</c:v>
                </c:pt>
                <c:pt idx="187">
                  <c:v>2272</c:v>
                </c:pt>
                <c:pt idx="188">
                  <c:v>2273</c:v>
                </c:pt>
                <c:pt idx="189">
                  <c:v>2274</c:v>
                </c:pt>
                <c:pt idx="190">
                  <c:v>2275</c:v>
                </c:pt>
                <c:pt idx="191">
                  <c:v>2276</c:v>
                </c:pt>
                <c:pt idx="192">
                  <c:v>2277</c:v>
                </c:pt>
                <c:pt idx="193">
                  <c:v>2278</c:v>
                </c:pt>
                <c:pt idx="194">
                  <c:v>2279</c:v>
                </c:pt>
                <c:pt idx="195">
                  <c:v>2280</c:v>
                </c:pt>
                <c:pt idx="196">
                  <c:v>2281</c:v>
                </c:pt>
                <c:pt idx="197">
                  <c:v>2282</c:v>
                </c:pt>
                <c:pt idx="198">
                  <c:v>2283</c:v>
                </c:pt>
                <c:pt idx="199">
                  <c:v>2284</c:v>
                </c:pt>
                <c:pt idx="200">
                  <c:v>2285</c:v>
                </c:pt>
                <c:pt idx="201">
                  <c:v>2286</c:v>
                </c:pt>
                <c:pt idx="202">
                  <c:v>2287</c:v>
                </c:pt>
                <c:pt idx="203">
                  <c:v>2288</c:v>
                </c:pt>
                <c:pt idx="204">
                  <c:v>2289</c:v>
                </c:pt>
                <c:pt idx="205">
                  <c:v>2290</c:v>
                </c:pt>
                <c:pt idx="206">
                  <c:v>2291</c:v>
                </c:pt>
                <c:pt idx="207">
                  <c:v>2292</c:v>
                </c:pt>
                <c:pt idx="208">
                  <c:v>2293</c:v>
                </c:pt>
                <c:pt idx="209">
                  <c:v>2294</c:v>
                </c:pt>
                <c:pt idx="210">
                  <c:v>2295</c:v>
                </c:pt>
                <c:pt idx="211">
                  <c:v>2296</c:v>
                </c:pt>
                <c:pt idx="212">
                  <c:v>2297</c:v>
                </c:pt>
                <c:pt idx="213">
                  <c:v>2298</c:v>
                </c:pt>
                <c:pt idx="214">
                  <c:v>2299</c:v>
                </c:pt>
                <c:pt idx="215">
                  <c:v>2300</c:v>
                </c:pt>
                <c:pt idx="216">
                  <c:v>2301</c:v>
                </c:pt>
                <c:pt idx="217">
                  <c:v>2302</c:v>
                </c:pt>
                <c:pt idx="218">
                  <c:v>2303</c:v>
                </c:pt>
                <c:pt idx="219">
                  <c:v>2304</c:v>
                </c:pt>
                <c:pt idx="220">
                  <c:v>2305</c:v>
                </c:pt>
                <c:pt idx="221">
                  <c:v>2306</c:v>
                </c:pt>
                <c:pt idx="222">
                  <c:v>2307</c:v>
                </c:pt>
                <c:pt idx="223">
                  <c:v>2308</c:v>
                </c:pt>
                <c:pt idx="224">
                  <c:v>2309</c:v>
                </c:pt>
                <c:pt idx="225">
                  <c:v>2310</c:v>
                </c:pt>
                <c:pt idx="226">
                  <c:v>2311</c:v>
                </c:pt>
                <c:pt idx="227">
                  <c:v>2312</c:v>
                </c:pt>
                <c:pt idx="228">
                  <c:v>2313</c:v>
                </c:pt>
                <c:pt idx="229">
                  <c:v>2314</c:v>
                </c:pt>
                <c:pt idx="230">
                  <c:v>2315</c:v>
                </c:pt>
                <c:pt idx="231">
                  <c:v>2316</c:v>
                </c:pt>
                <c:pt idx="232">
                  <c:v>2317</c:v>
                </c:pt>
                <c:pt idx="233">
                  <c:v>2318</c:v>
                </c:pt>
                <c:pt idx="234">
                  <c:v>2319</c:v>
                </c:pt>
                <c:pt idx="235">
                  <c:v>2320</c:v>
                </c:pt>
                <c:pt idx="236">
                  <c:v>2321</c:v>
                </c:pt>
                <c:pt idx="237">
                  <c:v>2322</c:v>
                </c:pt>
                <c:pt idx="238">
                  <c:v>2323</c:v>
                </c:pt>
                <c:pt idx="239">
                  <c:v>2324</c:v>
                </c:pt>
                <c:pt idx="240">
                  <c:v>2325</c:v>
                </c:pt>
                <c:pt idx="241">
                  <c:v>2326</c:v>
                </c:pt>
                <c:pt idx="242">
                  <c:v>2327</c:v>
                </c:pt>
                <c:pt idx="243">
                  <c:v>2328</c:v>
                </c:pt>
                <c:pt idx="244">
                  <c:v>2329</c:v>
                </c:pt>
                <c:pt idx="245">
                  <c:v>2330</c:v>
                </c:pt>
                <c:pt idx="246">
                  <c:v>2331</c:v>
                </c:pt>
                <c:pt idx="247">
                  <c:v>2332</c:v>
                </c:pt>
                <c:pt idx="248">
                  <c:v>2333</c:v>
                </c:pt>
                <c:pt idx="249">
                  <c:v>2334</c:v>
                </c:pt>
                <c:pt idx="250">
                  <c:v>2335</c:v>
                </c:pt>
                <c:pt idx="251">
                  <c:v>2336</c:v>
                </c:pt>
                <c:pt idx="252">
                  <c:v>2337</c:v>
                </c:pt>
                <c:pt idx="253">
                  <c:v>2338</c:v>
                </c:pt>
                <c:pt idx="254">
                  <c:v>2339</c:v>
                </c:pt>
                <c:pt idx="255">
                  <c:v>2340</c:v>
                </c:pt>
                <c:pt idx="256">
                  <c:v>2341</c:v>
                </c:pt>
                <c:pt idx="257">
                  <c:v>2342</c:v>
                </c:pt>
                <c:pt idx="258">
                  <c:v>2343</c:v>
                </c:pt>
                <c:pt idx="259">
                  <c:v>2344</c:v>
                </c:pt>
                <c:pt idx="260">
                  <c:v>2345</c:v>
                </c:pt>
                <c:pt idx="261">
                  <c:v>2346</c:v>
                </c:pt>
                <c:pt idx="262">
                  <c:v>2347</c:v>
                </c:pt>
                <c:pt idx="263">
                  <c:v>2348</c:v>
                </c:pt>
                <c:pt idx="264">
                  <c:v>2349</c:v>
                </c:pt>
                <c:pt idx="265">
                  <c:v>2350</c:v>
                </c:pt>
                <c:pt idx="266">
                  <c:v>2351</c:v>
                </c:pt>
                <c:pt idx="267">
                  <c:v>2352</c:v>
                </c:pt>
                <c:pt idx="268">
                  <c:v>2353</c:v>
                </c:pt>
                <c:pt idx="269">
                  <c:v>2354</c:v>
                </c:pt>
                <c:pt idx="270">
                  <c:v>2355</c:v>
                </c:pt>
                <c:pt idx="271">
                  <c:v>2356</c:v>
                </c:pt>
                <c:pt idx="272">
                  <c:v>2357</c:v>
                </c:pt>
                <c:pt idx="273">
                  <c:v>2358</c:v>
                </c:pt>
                <c:pt idx="274">
                  <c:v>2359</c:v>
                </c:pt>
                <c:pt idx="275">
                  <c:v>2360</c:v>
                </c:pt>
                <c:pt idx="276">
                  <c:v>2361</c:v>
                </c:pt>
                <c:pt idx="277">
                  <c:v>2362</c:v>
                </c:pt>
                <c:pt idx="278">
                  <c:v>2363</c:v>
                </c:pt>
                <c:pt idx="279">
                  <c:v>2364</c:v>
                </c:pt>
                <c:pt idx="280">
                  <c:v>2365</c:v>
                </c:pt>
                <c:pt idx="281">
                  <c:v>2366</c:v>
                </c:pt>
                <c:pt idx="282">
                  <c:v>2367</c:v>
                </c:pt>
                <c:pt idx="283">
                  <c:v>2368</c:v>
                </c:pt>
                <c:pt idx="284">
                  <c:v>2369</c:v>
                </c:pt>
                <c:pt idx="285">
                  <c:v>2370</c:v>
                </c:pt>
                <c:pt idx="286">
                  <c:v>2371</c:v>
                </c:pt>
                <c:pt idx="287">
                  <c:v>2372</c:v>
                </c:pt>
                <c:pt idx="288">
                  <c:v>2373</c:v>
                </c:pt>
                <c:pt idx="289">
                  <c:v>2374</c:v>
                </c:pt>
                <c:pt idx="290">
                  <c:v>2375</c:v>
                </c:pt>
                <c:pt idx="291">
                  <c:v>2376</c:v>
                </c:pt>
                <c:pt idx="292">
                  <c:v>2377</c:v>
                </c:pt>
                <c:pt idx="293">
                  <c:v>2378</c:v>
                </c:pt>
                <c:pt idx="294">
                  <c:v>2379</c:v>
                </c:pt>
                <c:pt idx="295">
                  <c:v>2380</c:v>
                </c:pt>
                <c:pt idx="296">
                  <c:v>2381</c:v>
                </c:pt>
                <c:pt idx="297">
                  <c:v>2382</c:v>
                </c:pt>
                <c:pt idx="298">
                  <c:v>2383</c:v>
                </c:pt>
                <c:pt idx="299">
                  <c:v>2384</c:v>
                </c:pt>
                <c:pt idx="300">
                  <c:v>2385</c:v>
                </c:pt>
                <c:pt idx="301">
                  <c:v>2386</c:v>
                </c:pt>
                <c:pt idx="302">
                  <c:v>2387</c:v>
                </c:pt>
                <c:pt idx="303">
                  <c:v>2388</c:v>
                </c:pt>
                <c:pt idx="304">
                  <c:v>2389</c:v>
                </c:pt>
                <c:pt idx="305">
                  <c:v>2390</c:v>
                </c:pt>
                <c:pt idx="306">
                  <c:v>2391</c:v>
                </c:pt>
                <c:pt idx="307">
                  <c:v>2392</c:v>
                </c:pt>
                <c:pt idx="308">
                  <c:v>2393</c:v>
                </c:pt>
                <c:pt idx="309">
                  <c:v>2394</c:v>
                </c:pt>
                <c:pt idx="310">
                  <c:v>2395</c:v>
                </c:pt>
                <c:pt idx="311">
                  <c:v>2396</c:v>
                </c:pt>
                <c:pt idx="312">
                  <c:v>2397</c:v>
                </c:pt>
                <c:pt idx="313">
                  <c:v>2398</c:v>
                </c:pt>
                <c:pt idx="314">
                  <c:v>2399</c:v>
                </c:pt>
                <c:pt idx="315">
                  <c:v>2400</c:v>
                </c:pt>
                <c:pt idx="316">
                  <c:v>2401</c:v>
                </c:pt>
                <c:pt idx="317">
                  <c:v>2402</c:v>
                </c:pt>
                <c:pt idx="318">
                  <c:v>2403</c:v>
                </c:pt>
                <c:pt idx="319">
                  <c:v>2404</c:v>
                </c:pt>
                <c:pt idx="320">
                  <c:v>2405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2410</c:v>
                </c:pt>
                <c:pt idx="326">
                  <c:v>2411</c:v>
                </c:pt>
                <c:pt idx="327">
                  <c:v>2412</c:v>
                </c:pt>
                <c:pt idx="328">
                  <c:v>2413</c:v>
                </c:pt>
                <c:pt idx="329">
                  <c:v>2414</c:v>
                </c:pt>
                <c:pt idx="330">
                  <c:v>2415</c:v>
                </c:pt>
                <c:pt idx="331">
                  <c:v>2416</c:v>
                </c:pt>
                <c:pt idx="332">
                  <c:v>2417</c:v>
                </c:pt>
                <c:pt idx="333">
                  <c:v>2418</c:v>
                </c:pt>
                <c:pt idx="334">
                  <c:v>2419</c:v>
                </c:pt>
                <c:pt idx="335">
                  <c:v>2420</c:v>
                </c:pt>
                <c:pt idx="336">
                  <c:v>2421</c:v>
                </c:pt>
                <c:pt idx="337">
                  <c:v>2422</c:v>
                </c:pt>
                <c:pt idx="338">
                  <c:v>2423</c:v>
                </c:pt>
                <c:pt idx="339">
                  <c:v>2424</c:v>
                </c:pt>
                <c:pt idx="340">
                  <c:v>2425</c:v>
                </c:pt>
                <c:pt idx="341">
                  <c:v>2426</c:v>
                </c:pt>
                <c:pt idx="342">
                  <c:v>2427</c:v>
                </c:pt>
                <c:pt idx="343">
                  <c:v>2428</c:v>
                </c:pt>
                <c:pt idx="344">
                  <c:v>2429</c:v>
                </c:pt>
                <c:pt idx="345">
                  <c:v>2430</c:v>
                </c:pt>
                <c:pt idx="346">
                  <c:v>2431</c:v>
                </c:pt>
                <c:pt idx="347">
                  <c:v>2432</c:v>
                </c:pt>
                <c:pt idx="348">
                  <c:v>2433</c:v>
                </c:pt>
                <c:pt idx="349">
                  <c:v>2434</c:v>
                </c:pt>
                <c:pt idx="350">
                  <c:v>2435</c:v>
                </c:pt>
                <c:pt idx="351">
                  <c:v>2436</c:v>
                </c:pt>
                <c:pt idx="352">
                  <c:v>2437</c:v>
                </c:pt>
                <c:pt idx="353">
                  <c:v>2438</c:v>
                </c:pt>
                <c:pt idx="354">
                  <c:v>2439</c:v>
                </c:pt>
                <c:pt idx="355">
                  <c:v>2440</c:v>
                </c:pt>
                <c:pt idx="356">
                  <c:v>2441</c:v>
                </c:pt>
                <c:pt idx="357">
                  <c:v>2442</c:v>
                </c:pt>
                <c:pt idx="358">
                  <c:v>2443</c:v>
                </c:pt>
                <c:pt idx="359">
                  <c:v>2444</c:v>
                </c:pt>
                <c:pt idx="360">
                  <c:v>2445</c:v>
                </c:pt>
                <c:pt idx="361">
                  <c:v>2446</c:v>
                </c:pt>
                <c:pt idx="362">
                  <c:v>2447</c:v>
                </c:pt>
                <c:pt idx="363">
                  <c:v>2448</c:v>
                </c:pt>
                <c:pt idx="364">
                  <c:v>2449</c:v>
                </c:pt>
                <c:pt idx="365">
                  <c:v>2450</c:v>
                </c:pt>
                <c:pt idx="366">
                  <c:v>2451</c:v>
                </c:pt>
                <c:pt idx="367">
                  <c:v>2452</c:v>
                </c:pt>
                <c:pt idx="368">
                  <c:v>2453</c:v>
                </c:pt>
                <c:pt idx="369">
                  <c:v>2454</c:v>
                </c:pt>
                <c:pt idx="370">
                  <c:v>2455</c:v>
                </c:pt>
                <c:pt idx="371">
                  <c:v>2456</c:v>
                </c:pt>
                <c:pt idx="372">
                  <c:v>2457</c:v>
                </c:pt>
                <c:pt idx="373">
                  <c:v>2458</c:v>
                </c:pt>
                <c:pt idx="374">
                  <c:v>2459</c:v>
                </c:pt>
                <c:pt idx="375">
                  <c:v>2460</c:v>
                </c:pt>
                <c:pt idx="376">
                  <c:v>2461</c:v>
                </c:pt>
                <c:pt idx="377">
                  <c:v>2462</c:v>
                </c:pt>
                <c:pt idx="378">
                  <c:v>2463</c:v>
                </c:pt>
                <c:pt idx="379">
                  <c:v>2464</c:v>
                </c:pt>
                <c:pt idx="380">
                  <c:v>2465</c:v>
                </c:pt>
                <c:pt idx="381">
                  <c:v>2466</c:v>
                </c:pt>
                <c:pt idx="382">
                  <c:v>2467</c:v>
                </c:pt>
                <c:pt idx="383">
                  <c:v>2468</c:v>
                </c:pt>
                <c:pt idx="384">
                  <c:v>2469</c:v>
                </c:pt>
                <c:pt idx="385">
                  <c:v>2470</c:v>
                </c:pt>
                <c:pt idx="386">
                  <c:v>2471</c:v>
                </c:pt>
                <c:pt idx="387">
                  <c:v>2472</c:v>
                </c:pt>
                <c:pt idx="388">
                  <c:v>2473</c:v>
                </c:pt>
                <c:pt idx="389">
                  <c:v>2474</c:v>
                </c:pt>
                <c:pt idx="390">
                  <c:v>2475</c:v>
                </c:pt>
                <c:pt idx="391">
                  <c:v>2476</c:v>
                </c:pt>
                <c:pt idx="392">
                  <c:v>2477</c:v>
                </c:pt>
                <c:pt idx="393">
                  <c:v>2478</c:v>
                </c:pt>
                <c:pt idx="394">
                  <c:v>2479</c:v>
                </c:pt>
                <c:pt idx="395">
                  <c:v>2480</c:v>
                </c:pt>
                <c:pt idx="396">
                  <c:v>2481</c:v>
                </c:pt>
                <c:pt idx="397">
                  <c:v>2482</c:v>
                </c:pt>
                <c:pt idx="398">
                  <c:v>2483</c:v>
                </c:pt>
                <c:pt idx="399">
                  <c:v>2484</c:v>
                </c:pt>
                <c:pt idx="400">
                  <c:v>2485</c:v>
                </c:pt>
                <c:pt idx="401">
                  <c:v>2486</c:v>
                </c:pt>
                <c:pt idx="402">
                  <c:v>2487</c:v>
                </c:pt>
                <c:pt idx="403">
                  <c:v>2488</c:v>
                </c:pt>
                <c:pt idx="404">
                  <c:v>2489</c:v>
                </c:pt>
                <c:pt idx="405">
                  <c:v>2490</c:v>
                </c:pt>
                <c:pt idx="406">
                  <c:v>2491</c:v>
                </c:pt>
                <c:pt idx="407">
                  <c:v>2492</c:v>
                </c:pt>
                <c:pt idx="408">
                  <c:v>2493</c:v>
                </c:pt>
                <c:pt idx="409">
                  <c:v>2494</c:v>
                </c:pt>
                <c:pt idx="410">
                  <c:v>2495</c:v>
                </c:pt>
                <c:pt idx="411">
                  <c:v>2496</c:v>
                </c:pt>
                <c:pt idx="412">
                  <c:v>2497</c:v>
                </c:pt>
                <c:pt idx="413">
                  <c:v>2498</c:v>
                </c:pt>
                <c:pt idx="414">
                  <c:v>2499</c:v>
                </c:pt>
                <c:pt idx="415">
                  <c:v>2500</c:v>
                </c:pt>
                <c:pt idx="416">
                  <c:v>2501</c:v>
                </c:pt>
                <c:pt idx="417">
                  <c:v>2502</c:v>
                </c:pt>
                <c:pt idx="418">
                  <c:v>2503</c:v>
                </c:pt>
                <c:pt idx="419">
                  <c:v>2504</c:v>
                </c:pt>
                <c:pt idx="420">
                  <c:v>2505</c:v>
                </c:pt>
                <c:pt idx="421">
                  <c:v>2506</c:v>
                </c:pt>
                <c:pt idx="422">
                  <c:v>2507</c:v>
                </c:pt>
                <c:pt idx="423">
                  <c:v>2508</c:v>
                </c:pt>
                <c:pt idx="424">
                  <c:v>2509</c:v>
                </c:pt>
                <c:pt idx="425">
                  <c:v>2510</c:v>
                </c:pt>
                <c:pt idx="426">
                  <c:v>2511</c:v>
                </c:pt>
                <c:pt idx="427">
                  <c:v>2512</c:v>
                </c:pt>
                <c:pt idx="428">
                  <c:v>2513</c:v>
                </c:pt>
                <c:pt idx="429">
                  <c:v>2514</c:v>
                </c:pt>
                <c:pt idx="430">
                  <c:v>2515</c:v>
                </c:pt>
                <c:pt idx="431">
                  <c:v>2516</c:v>
                </c:pt>
                <c:pt idx="432">
                  <c:v>2517</c:v>
                </c:pt>
                <c:pt idx="433">
                  <c:v>2518</c:v>
                </c:pt>
                <c:pt idx="434">
                  <c:v>2519</c:v>
                </c:pt>
                <c:pt idx="435">
                  <c:v>2520</c:v>
                </c:pt>
                <c:pt idx="436">
                  <c:v>2521</c:v>
                </c:pt>
                <c:pt idx="437">
                  <c:v>2522</c:v>
                </c:pt>
                <c:pt idx="438">
                  <c:v>2523</c:v>
                </c:pt>
                <c:pt idx="439">
                  <c:v>2524</c:v>
                </c:pt>
                <c:pt idx="440">
                  <c:v>2525</c:v>
                </c:pt>
                <c:pt idx="441">
                  <c:v>2526</c:v>
                </c:pt>
                <c:pt idx="442">
                  <c:v>2527</c:v>
                </c:pt>
                <c:pt idx="443">
                  <c:v>2528</c:v>
                </c:pt>
                <c:pt idx="444">
                  <c:v>2529</c:v>
                </c:pt>
                <c:pt idx="445">
                  <c:v>2530</c:v>
                </c:pt>
                <c:pt idx="446">
                  <c:v>2531</c:v>
                </c:pt>
                <c:pt idx="447">
                  <c:v>2532</c:v>
                </c:pt>
                <c:pt idx="448">
                  <c:v>2533</c:v>
                </c:pt>
                <c:pt idx="449">
                  <c:v>2534</c:v>
                </c:pt>
                <c:pt idx="450">
                  <c:v>2535</c:v>
                </c:pt>
                <c:pt idx="451">
                  <c:v>2536</c:v>
                </c:pt>
                <c:pt idx="452">
                  <c:v>2537</c:v>
                </c:pt>
                <c:pt idx="453">
                  <c:v>2538</c:v>
                </c:pt>
                <c:pt idx="454">
                  <c:v>2539</c:v>
                </c:pt>
                <c:pt idx="455">
                  <c:v>2540</c:v>
                </c:pt>
                <c:pt idx="456">
                  <c:v>2541</c:v>
                </c:pt>
                <c:pt idx="457">
                  <c:v>2542</c:v>
                </c:pt>
                <c:pt idx="458">
                  <c:v>2543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2547</c:v>
                </c:pt>
                <c:pt idx="463">
                  <c:v>2548</c:v>
                </c:pt>
                <c:pt idx="464">
                  <c:v>2549</c:v>
                </c:pt>
                <c:pt idx="465">
                  <c:v>2550</c:v>
                </c:pt>
                <c:pt idx="466">
                  <c:v>2551</c:v>
                </c:pt>
                <c:pt idx="467">
                  <c:v>2552</c:v>
                </c:pt>
                <c:pt idx="468">
                  <c:v>2553</c:v>
                </c:pt>
                <c:pt idx="469">
                  <c:v>2554</c:v>
                </c:pt>
                <c:pt idx="470">
                  <c:v>2555</c:v>
                </c:pt>
                <c:pt idx="471">
                  <c:v>2556</c:v>
                </c:pt>
                <c:pt idx="472">
                  <c:v>2557</c:v>
                </c:pt>
                <c:pt idx="473">
                  <c:v>2558</c:v>
                </c:pt>
                <c:pt idx="474">
                  <c:v>2559</c:v>
                </c:pt>
                <c:pt idx="475">
                  <c:v>2560</c:v>
                </c:pt>
                <c:pt idx="476">
                  <c:v>2561</c:v>
                </c:pt>
              </c:numCache>
            </c:numRef>
          </c:xVal>
          <c:yVal>
            <c:numRef>
              <c:f>Graph!$B$434:$B$908</c:f>
              <c:numCache>
                <c:formatCode>General</c:formatCode>
                <c:ptCount val="47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Graph!$A$433:$A$909</c:f>
              <c:numCache>
                <c:formatCode>General</c:formatCode>
                <c:ptCount val="477"/>
                <c:pt idx="0">
                  <c:v>2085</c:v>
                </c:pt>
                <c:pt idx="1">
                  <c:v>2086</c:v>
                </c:pt>
                <c:pt idx="2">
                  <c:v>2087</c:v>
                </c:pt>
                <c:pt idx="3">
                  <c:v>2088</c:v>
                </c:pt>
                <c:pt idx="4">
                  <c:v>2089</c:v>
                </c:pt>
                <c:pt idx="5">
                  <c:v>2090</c:v>
                </c:pt>
                <c:pt idx="6">
                  <c:v>2091</c:v>
                </c:pt>
                <c:pt idx="7">
                  <c:v>2092</c:v>
                </c:pt>
                <c:pt idx="8">
                  <c:v>2093</c:v>
                </c:pt>
                <c:pt idx="9">
                  <c:v>2094</c:v>
                </c:pt>
                <c:pt idx="10">
                  <c:v>2095</c:v>
                </c:pt>
                <c:pt idx="11">
                  <c:v>2096</c:v>
                </c:pt>
                <c:pt idx="12">
                  <c:v>2097</c:v>
                </c:pt>
                <c:pt idx="13">
                  <c:v>2098</c:v>
                </c:pt>
                <c:pt idx="14">
                  <c:v>2099</c:v>
                </c:pt>
                <c:pt idx="15">
                  <c:v>2100</c:v>
                </c:pt>
                <c:pt idx="16">
                  <c:v>2101</c:v>
                </c:pt>
                <c:pt idx="17">
                  <c:v>2102</c:v>
                </c:pt>
                <c:pt idx="18">
                  <c:v>2103</c:v>
                </c:pt>
                <c:pt idx="19">
                  <c:v>2104</c:v>
                </c:pt>
                <c:pt idx="20">
                  <c:v>2105</c:v>
                </c:pt>
                <c:pt idx="21">
                  <c:v>2106</c:v>
                </c:pt>
                <c:pt idx="22">
                  <c:v>2107</c:v>
                </c:pt>
                <c:pt idx="23">
                  <c:v>2108</c:v>
                </c:pt>
                <c:pt idx="24">
                  <c:v>2109</c:v>
                </c:pt>
                <c:pt idx="25">
                  <c:v>2110</c:v>
                </c:pt>
                <c:pt idx="26">
                  <c:v>2111</c:v>
                </c:pt>
                <c:pt idx="27">
                  <c:v>2112</c:v>
                </c:pt>
                <c:pt idx="28">
                  <c:v>2113</c:v>
                </c:pt>
                <c:pt idx="29">
                  <c:v>2114</c:v>
                </c:pt>
                <c:pt idx="30">
                  <c:v>2115</c:v>
                </c:pt>
                <c:pt idx="31">
                  <c:v>2116</c:v>
                </c:pt>
                <c:pt idx="32">
                  <c:v>2117</c:v>
                </c:pt>
                <c:pt idx="33">
                  <c:v>2118</c:v>
                </c:pt>
                <c:pt idx="34">
                  <c:v>2119</c:v>
                </c:pt>
                <c:pt idx="35">
                  <c:v>2120</c:v>
                </c:pt>
                <c:pt idx="36">
                  <c:v>2121</c:v>
                </c:pt>
                <c:pt idx="37">
                  <c:v>2122</c:v>
                </c:pt>
                <c:pt idx="38">
                  <c:v>2123</c:v>
                </c:pt>
                <c:pt idx="39">
                  <c:v>2124</c:v>
                </c:pt>
                <c:pt idx="40">
                  <c:v>2125</c:v>
                </c:pt>
                <c:pt idx="41">
                  <c:v>2126</c:v>
                </c:pt>
                <c:pt idx="42">
                  <c:v>2127</c:v>
                </c:pt>
                <c:pt idx="43">
                  <c:v>2128</c:v>
                </c:pt>
                <c:pt idx="44">
                  <c:v>2129</c:v>
                </c:pt>
                <c:pt idx="45">
                  <c:v>2130</c:v>
                </c:pt>
                <c:pt idx="46">
                  <c:v>2131</c:v>
                </c:pt>
                <c:pt idx="47">
                  <c:v>2132</c:v>
                </c:pt>
                <c:pt idx="48">
                  <c:v>2133</c:v>
                </c:pt>
                <c:pt idx="49">
                  <c:v>2134</c:v>
                </c:pt>
                <c:pt idx="50">
                  <c:v>2135</c:v>
                </c:pt>
                <c:pt idx="51">
                  <c:v>2136</c:v>
                </c:pt>
                <c:pt idx="52">
                  <c:v>2137</c:v>
                </c:pt>
                <c:pt idx="53">
                  <c:v>2138</c:v>
                </c:pt>
                <c:pt idx="54">
                  <c:v>2139</c:v>
                </c:pt>
                <c:pt idx="55">
                  <c:v>2140</c:v>
                </c:pt>
                <c:pt idx="56">
                  <c:v>2141</c:v>
                </c:pt>
                <c:pt idx="57">
                  <c:v>2142</c:v>
                </c:pt>
                <c:pt idx="58">
                  <c:v>2143</c:v>
                </c:pt>
                <c:pt idx="59">
                  <c:v>2144</c:v>
                </c:pt>
                <c:pt idx="60">
                  <c:v>2145</c:v>
                </c:pt>
                <c:pt idx="61">
                  <c:v>2146</c:v>
                </c:pt>
                <c:pt idx="62">
                  <c:v>2147</c:v>
                </c:pt>
                <c:pt idx="63">
                  <c:v>2148</c:v>
                </c:pt>
                <c:pt idx="64">
                  <c:v>2149</c:v>
                </c:pt>
                <c:pt idx="65">
                  <c:v>2150</c:v>
                </c:pt>
                <c:pt idx="66">
                  <c:v>2151</c:v>
                </c:pt>
                <c:pt idx="67">
                  <c:v>2152</c:v>
                </c:pt>
                <c:pt idx="68">
                  <c:v>2153</c:v>
                </c:pt>
                <c:pt idx="69">
                  <c:v>2154</c:v>
                </c:pt>
                <c:pt idx="70">
                  <c:v>2155</c:v>
                </c:pt>
                <c:pt idx="71">
                  <c:v>2156</c:v>
                </c:pt>
                <c:pt idx="72">
                  <c:v>2157</c:v>
                </c:pt>
                <c:pt idx="73">
                  <c:v>2158</c:v>
                </c:pt>
                <c:pt idx="74">
                  <c:v>2159</c:v>
                </c:pt>
                <c:pt idx="75">
                  <c:v>2160</c:v>
                </c:pt>
                <c:pt idx="76">
                  <c:v>2161</c:v>
                </c:pt>
                <c:pt idx="77">
                  <c:v>2162</c:v>
                </c:pt>
                <c:pt idx="78">
                  <c:v>2163</c:v>
                </c:pt>
                <c:pt idx="79">
                  <c:v>2164</c:v>
                </c:pt>
                <c:pt idx="80">
                  <c:v>2165</c:v>
                </c:pt>
                <c:pt idx="81">
                  <c:v>2166</c:v>
                </c:pt>
                <c:pt idx="82">
                  <c:v>2167</c:v>
                </c:pt>
                <c:pt idx="83">
                  <c:v>2168</c:v>
                </c:pt>
                <c:pt idx="84">
                  <c:v>2169</c:v>
                </c:pt>
                <c:pt idx="85">
                  <c:v>2170</c:v>
                </c:pt>
                <c:pt idx="86">
                  <c:v>2171</c:v>
                </c:pt>
                <c:pt idx="87">
                  <c:v>2172</c:v>
                </c:pt>
                <c:pt idx="88">
                  <c:v>2173</c:v>
                </c:pt>
                <c:pt idx="89">
                  <c:v>2174</c:v>
                </c:pt>
                <c:pt idx="90">
                  <c:v>2175</c:v>
                </c:pt>
                <c:pt idx="91">
                  <c:v>2176</c:v>
                </c:pt>
                <c:pt idx="92">
                  <c:v>2177</c:v>
                </c:pt>
                <c:pt idx="93">
                  <c:v>2178</c:v>
                </c:pt>
                <c:pt idx="94">
                  <c:v>2179</c:v>
                </c:pt>
                <c:pt idx="95">
                  <c:v>2180</c:v>
                </c:pt>
                <c:pt idx="96">
                  <c:v>2181</c:v>
                </c:pt>
                <c:pt idx="97">
                  <c:v>2182</c:v>
                </c:pt>
                <c:pt idx="98">
                  <c:v>2183</c:v>
                </c:pt>
                <c:pt idx="99">
                  <c:v>2184</c:v>
                </c:pt>
                <c:pt idx="100">
                  <c:v>2185</c:v>
                </c:pt>
                <c:pt idx="101">
                  <c:v>2186</c:v>
                </c:pt>
                <c:pt idx="102">
                  <c:v>2187</c:v>
                </c:pt>
                <c:pt idx="103">
                  <c:v>2188</c:v>
                </c:pt>
                <c:pt idx="104">
                  <c:v>2189</c:v>
                </c:pt>
                <c:pt idx="105">
                  <c:v>2190</c:v>
                </c:pt>
                <c:pt idx="106">
                  <c:v>2191</c:v>
                </c:pt>
                <c:pt idx="107">
                  <c:v>2192</c:v>
                </c:pt>
                <c:pt idx="108">
                  <c:v>2193</c:v>
                </c:pt>
                <c:pt idx="109">
                  <c:v>2194</c:v>
                </c:pt>
                <c:pt idx="110">
                  <c:v>2195</c:v>
                </c:pt>
                <c:pt idx="111">
                  <c:v>2196</c:v>
                </c:pt>
                <c:pt idx="112">
                  <c:v>2197</c:v>
                </c:pt>
                <c:pt idx="113">
                  <c:v>2198</c:v>
                </c:pt>
                <c:pt idx="114">
                  <c:v>2199</c:v>
                </c:pt>
                <c:pt idx="115">
                  <c:v>2200</c:v>
                </c:pt>
                <c:pt idx="116">
                  <c:v>2201</c:v>
                </c:pt>
                <c:pt idx="117">
                  <c:v>2202</c:v>
                </c:pt>
                <c:pt idx="118">
                  <c:v>2203</c:v>
                </c:pt>
                <c:pt idx="119">
                  <c:v>2204</c:v>
                </c:pt>
                <c:pt idx="120">
                  <c:v>2205</c:v>
                </c:pt>
                <c:pt idx="121">
                  <c:v>2206</c:v>
                </c:pt>
                <c:pt idx="122">
                  <c:v>2207</c:v>
                </c:pt>
                <c:pt idx="123">
                  <c:v>2208</c:v>
                </c:pt>
                <c:pt idx="124">
                  <c:v>2209</c:v>
                </c:pt>
                <c:pt idx="125">
                  <c:v>2210</c:v>
                </c:pt>
                <c:pt idx="126">
                  <c:v>2211</c:v>
                </c:pt>
                <c:pt idx="127">
                  <c:v>2212</c:v>
                </c:pt>
                <c:pt idx="128">
                  <c:v>2213</c:v>
                </c:pt>
                <c:pt idx="129">
                  <c:v>2214</c:v>
                </c:pt>
                <c:pt idx="130">
                  <c:v>2215</c:v>
                </c:pt>
                <c:pt idx="131">
                  <c:v>2216</c:v>
                </c:pt>
                <c:pt idx="132">
                  <c:v>2217</c:v>
                </c:pt>
                <c:pt idx="133">
                  <c:v>2218</c:v>
                </c:pt>
                <c:pt idx="134">
                  <c:v>2219</c:v>
                </c:pt>
                <c:pt idx="135">
                  <c:v>2220</c:v>
                </c:pt>
                <c:pt idx="136">
                  <c:v>2221</c:v>
                </c:pt>
                <c:pt idx="137">
                  <c:v>2222</c:v>
                </c:pt>
                <c:pt idx="138">
                  <c:v>2223</c:v>
                </c:pt>
                <c:pt idx="139">
                  <c:v>2224</c:v>
                </c:pt>
                <c:pt idx="140">
                  <c:v>2225</c:v>
                </c:pt>
                <c:pt idx="141">
                  <c:v>2226</c:v>
                </c:pt>
                <c:pt idx="142">
                  <c:v>2227</c:v>
                </c:pt>
                <c:pt idx="143">
                  <c:v>2228</c:v>
                </c:pt>
                <c:pt idx="144">
                  <c:v>2229</c:v>
                </c:pt>
                <c:pt idx="145">
                  <c:v>2230</c:v>
                </c:pt>
                <c:pt idx="146">
                  <c:v>2231</c:v>
                </c:pt>
                <c:pt idx="147">
                  <c:v>2232</c:v>
                </c:pt>
                <c:pt idx="148">
                  <c:v>2233</c:v>
                </c:pt>
                <c:pt idx="149">
                  <c:v>2234</c:v>
                </c:pt>
                <c:pt idx="150">
                  <c:v>2235</c:v>
                </c:pt>
                <c:pt idx="151">
                  <c:v>2236</c:v>
                </c:pt>
                <c:pt idx="152">
                  <c:v>2237</c:v>
                </c:pt>
                <c:pt idx="153">
                  <c:v>2238</c:v>
                </c:pt>
                <c:pt idx="154">
                  <c:v>2239</c:v>
                </c:pt>
                <c:pt idx="155">
                  <c:v>2240</c:v>
                </c:pt>
                <c:pt idx="156">
                  <c:v>2241</c:v>
                </c:pt>
                <c:pt idx="157">
                  <c:v>2242</c:v>
                </c:pt>
                <c:pt idx="158">
                  <c:v>2243</c:v>
                </c:pt>
                <c:pt idx="159">
                  <c:v>2244</c:v>
                </c:pt>
                <c:pt idx="160">
                  <c:v>2245</c:v>
                </c:pt>
                <c:pt idx="161">
                  <c:v>2246</c:v>
                </c:pt>
                <c:pt idx="162">
                  <c:v>2247</c:v>
                </c:pt>
                <c:pt idx="163">
                  <c:v>2248</c:v>
                </c:pt>
                <c:pt idx="164">
                  <c:v>2249</c:v>
                </c:pt>
                <c:pt idx="165">
                  <c:v>2250</c:v>
                </c:pt>
                <c:pt idx="166">
                  <c:v>2251</c:v>
                </c:pt>
                <c:pt idx="167">
                  <c:v>2252</c:v>
                </c:pt>
                <c:pt idx="168">
                  <c:v>2253</c:v>
                </c:pt>
                <c:pt idx="169">
                  <c:v>2254</c:v>
                </c:pt>
                <c:pt idx="170">
                  <c:v>2255</c:v>
                </c:pt>
                <c:pt idx="171">
                  <c:v>2256</c:v>
                </c:pt>
                <c:pt idx="172">
                  <c:v>2257</c:v>
                </c:pt>
                <c:pt idx="173">
                  <c:v>2258</c:v>
                </c:pt>
                <c:pt idx="174">
                  <c:v>2259</c:v>
                </c:pt>
                <c:pt idx="175">
                  <c:v>2260</c:v>
                </c:pt>
                <c:pt idx="176">
                  <c:v>2261</c:v>
                </c:pt>
                <c:pt idx="177">
                  <c:v>2262</c:v>
                </c:pt>
                <c:pt idx="178">
                  <c:v>2263</c:v>
                </c:pt>
                <c:pt idx="179">
                  <c:v>2264</c:v>
                </c:pt>
                <c:pt idx="180">
                  <c:v>2265</c:v>
                </c:pt>
                <c:pt idx="181">
                  <c:v>2266</c:v>
                </c:pt>
                <c:pt idx="182">
                  <c:v>2267</c:v>
                </c:pt>
                <c:pt idx="183">
                  <c:v>2268</c:v>
                </c:pt>
                <c:pt idx="184">
                  <c:v>2269</c:v>
                </c:pt>
                <c:pt idx="185">
                  <c:v>2270</c:v>
                </c:pt>
                <c:pt idx="186">
                  <c:v>2271</c:v>
                </c:pt>
                <c:pt idx="187">
                  <c:v>2272</c:v>
                </c:pt>
                <c:pt idx="188">
                  <c:v>2273</c:v>
                </c:pt>
                <c:pt idx="189">
                  <c:v>2274</c:v>
                </c:pt>
                <c:pt idx="190">
                  <c:v>2275</c:v>
                </c:pt>
                <c:pt idx="191">
                  <c:v>2276</c:v>
                </c:pt>
                <c:pt idx="192">
                  <c:v>2277</c:v>
                </c:pt>
                <c:pt idx="193">
                  <c:v>2278</c:v>
                </c:pt>
                <c:pt idx="194">
                  <c:v>2279</c:v>
                </c:pt>
                <c:pt idx="195">
                  <c:v>2280</c:v>
                </c:pt>
                <c:pt idx="196">
                  <c:v>2281</c:v>
                </c:pt>
                <c:pt idx="197">
                  <c:v>2282</c:v>
                </c:pt>
                <c:pt idx="198">
                  <c:v>2283</c:v>
                </c:pt>
                <c:pt idx="199">
                  <c:v>2284</c:v>
                </c:pt>
                <c:pt idx="200">
                  <c:v>2285</c:v>
                </c:pt>
                <c:pt idx="201">
                  <c:v>2286</c:v>
                </c:pt>
                <c:pt idx="202">
                  <c:v>2287</c:v>
                </c:pt>
                <c:pt idx="203">
                  <c:v>2288</c:v>
                </c:pt>
                <c:pt idx="204">
                  <c:v>2289</c:v>
                </c:pt>
                <c:pt idx="205">
                  <c:v>2290</c:v>
                </c:pt>
                <c:pt idx="206">
                  <c:v>2291</c:v>
                </c:pt>
                <c:pt idx="207">
                  <c:v>2292</c:v>
                </c:pt>
                <c:pt idx="208">
                  <c:v>2293</c:v>
                </c:pt>
                <c:pt idx="209">
                  <c:v>2294</c:v>
                </c:pt>
                <c:pt idx="210">
                  <c:v>2295</c:v>
                </c:pt>
                <c:pt idx="211">
                  <c:v>2296</c:v>
                </c:pt>
                <c:pt idx="212">
                  <c:v>2297</c:v>
                </c:pt>
                <c:pt idx="213">
                  <c:v>2298</c:v>
                </c:pt>
                <c:pt idx="214">
                  <c:v>2299</c:v>
                </c:pt>
                <c:pt idx="215">
                  <c:v>2300</c:v>
                </c:pt>
                <c:pt idx="216">
                  <c:v>2301</c:v>
                </c:pt>
                <c:pt idx="217">
                  <c:v>2302</c:v>
                </c:pt>
                <c:pt idx="218">
                  <c:v>2303</c:v>
                </c:pt>
                <c:pt idx="219">
                  <c:v>2304</c:v>
                </c:pt>
                <c:pt idx="220">
                  <c:v>2305</c:v>
                </c:pt>
                <c:pt idx="221">
                  <c:v>2306</c:v>
                </c:pt>
                <c:pt idx="222">
                  <c:v>2307</c:v>
                </c:pt>
                <c:pt idx="223">
                  <c:v>2308</c:v>
                </c:pt>
                <c:pt idx="224">
                  <c:v>2309</c:v>
                </c:pt>
                <c:pt idx="225">
                  <c:v>2310</c:v>
                </c:pt>
                <c:pt idx="226">
                  <c:v>2311</c:v>
                </c:pt>
                <c:pt idx="227">
                  <c:v>2312</c:v>
                </c:pt>
                <c:pt idx="228">
                  <c:v>2313</c:v>
                </c:pt>
                <c:pt idx="229">
                  <c:v>2314</c:v>
                </c:pt>
                <c:pt idx="230">
                  <c:v>2315</c:v>
                </c:pt>
                <c:pt idx="231">
                  <c:v>2316</c:v>
                </c:pt>
                <c:pt idx="232">
                  <c:v>2317</c:v>
                </c:pt>
                <c:pt idx="233">
                  <c:v>2318</c:v>
                </c:pt>
                <c:pt idx="234">
                  <c:v>2319</c:v>
                </c:pt>
                <c:pt idx="235">
                  <c:v>2320</c:v>
                </c:pt>
                <c:pt idx="236">
                  <c:v>2321</c:v>
                </c:pt>
                <c:pt idx="237">
                  <c:v>2322</c:v>
                </c:pt>
                <c:pt idx="238">
                  <c:v>2323</c:v>
                </c:pt>
                <c:pt idx="239">
                  <c:v>2324</c:v>
                </c:pt>
                <c:pt idx="240">
                  <c:v>2325</c:v>
                </c:pt>
                <c:pt idx="241">
                  <c:v>2326</c:v>
                </c:pt>
                <c:pt idx="242">
                  <c:v>2327</c:v>
                </c:pt>
                <c:pt idx="243">
                  <c:v>2328</c:v>
                </c:pt>
                <c:pt idx="244">
                  <c:v>2329</c:v>
                </c:pt>
                <c:pt idx="245">
                  <c:v>2330</c:v>
                </c:pt>
                <c:pt idx="246">
                  <c:v>2331</c:v>
                </c:pt>
                <c:pt idx="247">
                  <c:v>2332</c:v>
                </c:pt>
                <c:pt idx="248">
                  <c:v>2333</c:v>
                </c:pt>
                <c:pt idx="249">
                  <c:v>2334</c:v>
                </c:pt>
                <c:pt idx="250">
                  <c:v>2335</c:v>
                </c:pt>
                <c:pt idx="251">
                  <c:v>2336</c:v>
                </c:pt>
                <c:pt idx="252">
                  <c:v>2337</c:v>
                </c:pt>
                <c:pt idx="253">
                  <c:v>2338</c:v>
                </c:pt>
                <c:pt idx="254">
                  <c:v>2339</c:v>
                </c:pt>
                <c:pt idx="255">
                  <c:v>2340</c:v>
                </c:pt>
                <c:pt idx="256">
                  <c:v>2341</c:v>
                </c:pt>
                <c:pt idx="257">
                  <c:v>2342</c:v>
                </c:pt>
                <c:pt idx="258">
                  <c:v>2343</c:v>
                </c:pt>
                <c:pt idx="259">
                  <c:v>2344</c:v>
                </c:pt>
                <c:pt idx="260">
                  <c:v>2345</c:v>
                </c:pt>
                <c:pt idx="261">
                  <c:v>2346</c:v>
                </c:pt>
                <c:pt idx="262">
                  <c:v>2347</c:v>
                </c:pt>
                <c:pt idx="263">
                  <c:v>2348</c:v>
                </c:pt>
                <c:pt idx="264">
                  <c:v>2349</c:v>
                </c:pt>
                <c:pt idx="265">
                  <c:v>2350</c:v>
                </c:pt>
                <c:pt idx="266">
                  <c:v>2351</c:v>
                </c:pt>
                <c:pt idx="267">
                  <c:v>2352</c:v>
                </c:pt>
                <c:pt idx="268">
                  <c:v>2353</c:v>
                </c:pt>
                <c:pt idx="269">
                  <c:v>2354</c:v>
                </c:pt>
                <c:pt idx="270">
                  <c:v>2355</c:v>
                </c:pt>
                <c:pt idx="271">
                  <c:v>2356</c:v>
                </c:pt>
                <c:pt idx="272">
                  <c:v>2357</c:v>
                </c:pt>
                <c:pt idx="273">
                  <c:v>2358</c:v>
                </c:pt>
                <c:pt idx="274">
                  <c:v>2359</c:v>
                </c:pt>
                <c:pt idx="275">
                  <c:v>2360</c:v>
                </c:pt>
                <c:pt idx="276">
                  <c:v>2361</c:v>
                </c:pt>
                <c:pt idx="277">
                  <c:v>2362</c:v>
                </c:pt>
                <c:pt idx="278">
                  <c:v>2363</c:v>
                </c:pt>
                <c:pt idx="279">
                  <c:v>2364</c:v>
                </c:pt>
                <c:pt idx="280">
                  <c:v>2365</c:v>
                </c:pt>
                <c:pt idx="281">
                  <c:v>2366</c:v>
                </c:pt>
                <c:pt idx="282">
                  <c:v>2367</c:v>
                </c:pt>
                <c:pt idx="283">
                  <c:v>2368</c:v>
                </c:pt>
                <c:pt idx="284">
                  <c:v>2369</c:v>
                </c:pt>
                <c:pt idx="285">
                  <c:v>2370</c:v>
                </c:pt>
                <c:pt idx="286">
                  <c:v>2371</c:v>
                </c:pt>
                <c:pt idx="287">
                  <c:v>2372</c:v>
                </c:pt>
                <c:pt idx="288">
                  <c:v>2373</c:v>
                </c:pt>
                <c:pt idx="289">
                  <c:v>2374</c:v>
                </c:pt>
                <c:pt idx="290">
                  <c:v>2375</c:v>
                </c:pt>
                <c:pt idx="291">
                  <c:v>2376</c:v>
                </c:pt>
                <c:pt idx="292">
                  <c:v>2377</c:v>
                </c:pt>
                <c:pt idx="293">
                  <c:v>2378</c:v>
                </c:pt>
                <c:pt idx="294">
                  <c:v>2379</c:v>
                </c:pt>
                <c:pt idx="295">
                  <c:v>2380</c:v>
                </c:pt>
                <c:pt idx="296">
                  <c:v>2381</c:v>
                </c:pt>
                <c:pt idx="297">
                  <c:v>2382</c:v>
                </c:pt>
                <c:pt idx="298">
                  <c:v>2383</c:v>
                </c:pt>
                <c:pt idx="299">
                  <c:v>2384</c:v>
                </c:pt>
                <c:pt idx="300">
                  <c:v>2385</c:v>
                </c:pt>
                <c:pt idx="301">
                  <c:v>2386</c:v>
                </c:pt>
                <c:pt idx="302">
                  <c:v>2387</c:v>
                </c:pt>
                <c:pt idx="303">
                  <c:v>2388</c:v>
                </c:pt>
                <c:pt idx="304">
                  <c:v>2389</c:v>
                </c:pt>
                <c:pt idx="305">
                  <c:v>2390</c:v>
                </c:pt>
                <c:pt idx="306">
                  <c:v>2391</c:v>
                </c:pt>
                <c:pt idx="307">
                  <c:v>2392</c:v>
                </c:pt>
                <c:pt idx="308">
                  <c:v>2393</c:v>
                </c:pt>
                <c:pt idx="309">
                  <c:v>2394</c:v>
                </c:pt>
                <c:pt idx="310">
                  <c:v>2395</c:v>
                </c:pt>
                <c:pt idx="311">
                  <c:v>2396</c:v>
                </c:pt>
                <c:pt idx="312">
                  <c:v>2397</c:v>
                </c:pt>
                <c:pt idx="313">
                  <c:v>2398</c:v>
                </c:pt>
                <c:pt idx="314">
                  <c:v>2399</c:v>
                </c:pt>
                <c:pt idx="315">
                  <c:v>2400</c:v>
                </c:pt>
                <c:pt idx="316">
                  <c:v>2401</c:v>
                </c:pt>
                <c:pt idx="317">
                  <c:v>2402</c:v>
                </c:pt>
                <c:pt idx="318">
                  <c:v>2403</c:v>
                </c:pt>
                <c:pt idx="319">
                  <c:v>2404</c:v>
                </c:pt>
                <c:pt idx="320">
                  <c:v>2405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2410</c:v>
                </c:pt>
                <c:pt idx="326">
                  <c:v>2411</c:v>
                </c:pt>
                <c:pt idx="327">
                  <c:v>2412</c:v>
                </c:pt>
                <c:pt idx="328">
                  <c:v>2413</c:v>
                </c:pt>
                <c:pt idx="329">
                  <c:v>2414</c:v>
                </c:pt>
                <c:pt idx="330">
                  <c:v>2415</c:v>
                </c:pt>
                <c:pt idx="331">
                  <c:v>2416</c:v>
                </c:pt>
                <c:pt idx="332">
                  <c:v>2417</c:v>
                </c:pt>
                <c:pt idx="333">
                  <c:v>2418</c:v>
                </c:pt>
                <c:pt idx="334">
                  <c:v>2419</c:v>
                </c:pt>
                <c:pt idx="335">
                  <c:v>2420</c:v>
                </c:pt>
                <c:pt idx="336">
                  <c:v>2421</c:v>
                </c:pt>
                <c:pt idx="337">
                  <c:v>2422</c:v>
                </c:pt>
                <c:pt idx="338">
                  <c:v>2423</c:v>
                </c:pt>
                <c:pt idx="339">
                  <c:v>2424</c:v>
                </c:pt>
                <c:pt idx="340">
                  <c:v>2425</c:v>
                </c:pt>
                <c:pt idx="341">
                  <c:v>2426</c:v>
                </c:pt>
                <c:pt idx="342">
                  <c:v>2427</c:v>
                </c:pt>
                <c:pt idx="343">
                  <c:v>2428</c:v>
                </c:pt>
                <c:pt idx="344">
                  <c:v>2429</c:v>
                </c:pt>
                <c:pt idx="345">
                  <c:v>2430</c:v>
                </c:pt>
                <c:pt idx="346">
                  <c:v>2431</c:v>
                </c:pt>
                <c:pt idx="347">
                  <c:v>2432</c:v>
                </c:pt>
                <c:pt idx="348">
                  <c:v>2433</c:v>
                </c:pt>
                <c:pt idx="349">
                  <c:v>2434</c:v>
                </c:pt>
                <c:pt idx="350">
                  <c:v>2435</c:v>
                </c:pt>
                <c:pt idx="351">
                  <c:v>2436</c:v>
                </c:pt>
                <c:pt idx="352">
                  <c:v>2437</c:v>
                </c:pt>
                <c:pt idx="353">
                  <c:v>2438</c:v>
                </c:pt>
                <c:pt idx="354">
                  <c:v>2439</c:v>
                </c:pt>
                <c:pt idx="355">
                  <c:v>2440</c:v>
                </c:pt>
                <c:pt idx="356">
                  <c:v>2441</c:v>
                </c:pt>
                <c:pt idx="357">
                  <c:v>2442</c:v>
                </c:pt>
                <c:pt idx="358">
                  <c:v>2443</c:v>
                </c:pt>
                <c:pt idx="359">
                  <c:v>2444</c:v>
                </c:pt>
                <c:pt idx="360">
                  <c:v>2445</c:v>
                </c:pt>
                <c:pt idx="361">
                  <c:v>2446</c:v>
                </c:pt>
                <c:pt idx="362">
                  <c:v>2447</c:v>
                </c:pt>
                <c:pt idx="363">
                  <c:v>2448</c:v>
                </c:pt>
                <c:pt idx="364">
                  <c:v>2449</c:v>
                </c:pt>
                <c:pt idx="365">
                  <c:v>2450</c:v>
                </c:pt>
                <c:pt idx="366">
                  <c:v>2451</c:v>
                </c:pt>
                <c:pt idx="367">
                  <c:v>2452</c:v>
                </c:pt>
                <c:pt idx="368">
                  <c:v>2453</c:v>
                </c:pt>
                <c:pt idx="369">
                  <c:v>2454</c:v>
                </c:pt>
                <c:pt idx="370">
                  <c:v>2455</c:v>
                </c:pt>
                <c:pt idx="371">
                  <c:v>2456</c:v>
                </c:pt>
                <c:pt idx="372">
                  <c:v>2457</c:v>
                </c:pt>
                <c:pt idx="373">
                  <c:v>2458</c:v>
                </c:pt>
                <c:pt idx="374">
                  <c:v>2459</c:v>
                </c:pt>
                <c:pt idx="375">
                  <c:v>2460</c:v>
                </c:pt>
                <c:pt idx="376">
                  <c:v>2461</c:v>
                </c:pt>
                <c:pt idx="377">
                  <c:v>2462</c:v>
                </c:pt>
                <c:pt idx="378">
                  <c:v>2463</c:v>
                </c:pt>
                <c:pt idx="379">
                  <c:v>2464</c:v>
                </c:pt>
                <c:pt idx="380">
                  <c:v>2465</c:v>
                </c:pt>
                <c:pt idx="381">
                  <c:v>2466</c:v>
                </c:pt>
                <c:pt idx="382">
                  <c:v>2467</c:v>
                </c:pt>
                <c:pt idx="383">
                  <c:v>2468</c:v>
                </c:pt>
                <c:pt idx="384">
                  <c:v>2469</c:v>
                </c:pt>
                <c:pt idx="385">
                  <c:v>2470</c:v>
                </c:pt>
                <c:pt idx="386">
                  <c:v>2471</c:v>
                </c:pt>
                <c:pt idx="387">
                  <c:v>2472</c:v>
                </c:pt>
                <c:pt idx="388">
                  <c:v>2473</c:v>
                </c:pt>
                <c:pt idx="389">
                  <c:v>2474</c:v>
                </c:pt>
                <c:pt idx="390">
                  <c:v>2475</c:v>
                </c:pt>
                <c:pt idx="391">
                  <c:v>2476</c:v>
                </c:pt>
                <c:pt idx="392">
                  <c:v>2477</c:v>
                </c:pt>
                <c:pt idx="393">
                  <c:v>2478</c:v>
                </c:pt>
                <c:pt idx="394">
                  <c:v>2479</c:v>
                </c:pt>
                <c:pt idx="395">
                  <c:v>2480</c:v>
                </c:pt>
                <c:pt idx="396">
                  <c:v>2481</c:v>
                </c:pt>
                <c:pt idx="397">
                  <c:v>2482</c:v>
                </c:pt>
                <c:pt idx="398">
                  <c:v>2483</c:v>
                </c:pt>
                <c:pt idx="399">
                  <c:v>2484</c:v>
                </c:pt>
                <c:pt idx="400">
                  <c:v>2485</c:v>
                </c:pt>
                <c:pt idx="401">
                  <c:v>2486</c:v>
                </c:pt>
                <c:pt idx="402">
                  <c:v>2487</c:v>
                </c:pt>
                <c:pt idx="403">
                  <c:v>2488</c:v>
                </c:pt>
                <c:pt idx="404">
                  <c:v>2489</c:v>
                </c:pt>
                <c:pt idx="405">
                  <c:v>2490</c:v>
                </c:pt>
                <c:pt idx="406">
                  <c:v>2491</c:v>
                </c:pt>
                <c:pt idx="407">
                  <c:v>2492</c:v>
                </c:pt>
                <c:pt idx="408">
                  <c:v>2493</c:v>
                </c:pt>
                <c:pt idx="409">
                  <c:v>2494</c:v>
                </c:pt>
                <c:pt idx="410">
                  <c:v>2495</c:v>
                </c:pt>
                <c:pt idx="411">
                  <c:v>2496</c:v>
                </c:pt>
                <c:pt idx="412">
                  <c:v>2497</c:v>
                </c:pt>
                <c:pt idx="413">
                  <c:v>2498</c:v>
                </c:pt>
                <c:pt idx="414">
                  <c:v>2499</c:v>
                </c:pt>
                <c:pt idx="415">
                  <c:v>2500</c:v>
                </c:pt>
                <c:pt idx="416">
                  <c:v>2501</c:v>
                </c:pt>
                <c:pt idx="417">
                  <c:v>2502</c:v>
                </c:pt>
                <c:pt idx="418">
                  <c:v>2503</c:v>
                </c:pt>
                <c:pt idx="419">
                  <c:v>2504</c:v>
                </c:pt>
                <c:pt idx="420">
                  <c:v>2505</c:v>
                </c:pt>
                <c:pt idx="421">
                  <c:v>2506</c:v>
                </c:pt>
                <c:pt idx="422">
                  <c:v>2507</c:v>
                </c:pt>
                <c:pt idx="423">
                  <c:v>2508</c:v>
                </c:pt>
                <c:pt idx="424">
                  <c:v>2509</c:v>
                </c:pt>
                <c:pt idx="425">
                  <c:v>2510</c:v>
                </c:pt>
                <c:pt idx="426">
                  <c:v>2511</c:v>
                </c:pt>
                <c:pt idx="427">
                  <c:v>2512</c:v>
                </c:pt>
                <c:pt idx="428">
                  <c:v>2513</c:v>
                </c:pt>
                <c:pt idx="429">
                  <c:v>2514</c:v>
                </c:pt>
                <c:pt idx="430">
                  <c:v>2515</c:v>
                </c:pt>
                <c:pt idx="431">
                  <c:v>2516</c:v>
                </c:pt>
                <c:pt idx="432">
                  <c:v>2517</c:v>
                </c:pt>
                <c:pt idx="433">
                  <c:v>2518</c:v>
                </c:pt>
                <c:pt idx="434">
                  <c:v>2519</c:v>
                </c:pt>
                <c:pt idx="435">
                  <c:v>2520</c:v>
                </c:pt>
                <c:pt idx="436">
                  <c:v>2521</c:v>
                </c:pt>
                <c:pt idx="437">
                  <c:v>2522</c:v>
                </c:pt>
                <c:pt idx="438">
                  <c:v>2523</c:v>
                </c:pt>
                <c:pt idx="439">
                  <c:v>2524</c:v>
                </c:pt>
                <c:pt idx="440">
                  <c:v>2525</c:v>
                </c:pt>
                <c:pt idx="441">
                  <c:v>2526</c:v>
                </c:pt>
                <c:pt idx="442">
                  <c:v>2527</c:v>
                </c:pt>
                <c:pt idx="443">
                  <c:v>2528</c:v>
                </c:pt>
                <c:pt idx="444">
                  <c:v>2529</c:v>
                </c:pt>
                <c:pt idx="445">
                  <c:v>2530</c:v>
                </c:pt>
                <c:pt idx="446">
                  <c:v>2531</c:v>
                </c:pt>
                <c:pt idx="447">
                  <c:v>2532</c:v>
                </c:pt>
                <c:pt idx="448">
                  <c:v>2533</c:v>
                </c:pt>
                <c:pt idx="449">
                  <c:v>2534</c:v>
                </c:pt>
                <c:pt idx="450">
                  <c:v>2535</c:v>
                </c:pt>
                <c:pt idx="451">
                  <c:v>2536</c:v>
                </c:pt>
                <c:pt idx="452">
                  <c:v>2537</c:v>
                </c:pt>
                <c:pt idx="453">
                  <c:v>2538</c:v>
                </c:pt>
                <c:pt idx="454">
                  <c:v>2539</c:v>
                </c:pt>
                <c:pt idx="455">
                  <c:v>2540</c:v>
                </c:pt>
                <c:pt idx="456">
                  <c:v>2541</c:v>
                </c:pt>
                <c:pt idx="457">
                  <c:v>2542</c:v>
                </c:pt>
                <c:pt idx="458">
                  <c:v>2543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2547</c:v>
                </c:pt>
                <c:pt idx="463">
                  <c:v>2548</c:v>
                </c:pt>
                <c:pt idx="464">
                  <c:v>2549</c:v>
                </c:pt>
                <c:pt idx="465">
                  <c:v>2550</c:v>
                </c:pt>
                <c:pt idx="466">
                  <c:v>2551</c:v>
                </c:pt>
                <c:pt idx="467">
                  <c:v>2552</c:v>
                </c:pt>
                <c:pt idx="468">
                  <c:v>2553</c:v>
                </c:pt>
                <c:pt idx="469">
                  <c:v>2554</c:v>
                </c:pt>
                <c:pt idx="470">
                  <c:v>2555</c:v>
                </c:pt>
                <c:pt idx="471">
                  <c:v>2556</c:v>
                </c:pt>
                <c:pt idx="472">
                  <c:v>2557</c:v>
                </c:pt>
                <c:pt idx="473">
                  <c:v>2558</c:v>
                </c:pt>
                <c:pt idx="474">
                  <c:v>2559</c:v>
                </c:pt>
                <c:pt idx="475">
                  <c:v>2560</c:v>
                </c:pt>
                <c:pt idx="476">
                  <c:v>2561</c:v>
                </c:pt>
              </c:numCache>
            </c:numRef>
          </c:xVal>
          <c:yVal>
            <c:numRef>
              <c:f>Graph!$C$434:$C$908</c:f>
              <c:numCache>
                <c:formatCode>General</c:formatCode>
                <c:ptCount val="475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Graph!$A$433:$A$909</c:f>
              <c:numCache>
                <c:formatCode>General</c:formatCode>
                <c:ptCount val="477"/>
                <c:pt idx="0">
                  <c:v>2085</c:v>
                </c:pt>
                <c:pt idx="1">
                  <c:v>2086</c:v>
                </c:pt>
                <c:pt idx="2">
                  <c:v>2087</c:v>
                </c:pt>
                <c:pt idx="3">
                  <c:v>2088</c:v>
                </c:pt>
                <c:pt idx="4">
                  <c:v>2089</c:v>
                </c:pt>
                <c:pt idx="5">
                  <c:v>2090</c:v>
                </c:pt>
                <c:pt idx="6">
                  <c:v>2091</c:v>
                </c:pt>
                <c:pt idx="7">
                  <c:v>2092</c:v>
                </c:pt>
                <c:pt idx="8">
                  <c:v>2093</c:v>
                </c:pt>
                <c:pt idx="9">
                  <c:v>2094</c:v>
                </c:pt>
                <c:pt idx="10">
                  <c:v>2095</c:v>
                </c:pt>
                <c:pt idx="11">
                  <c:v>2096</c:v>
                </c:pt>
                <c:pt idx="12">
                  <c:v>2097</c:v>
                </c:pt>
                <c:pt idx="13">
                  <c:v>2098</c:v>
                </c:pt>
                <c:pt idx="14">
                  <c:v>2099</c:v>
                </c:pt>
                <c:pt idx="15">
                  <c:v>2100</c:v>
                </c:pt>
                <c:pt idx="16">
                  <c:v>2101</c:v>
                </c:pt>
                <c:pt idx="17">
                  <c:v>2102</c:v>
                </c:pt>
                <c:pt idx="18">
                  <c:v>2103</c:v>
                </c:pt>
                <c:pt idx="19">
                  <c:v>2104</c:v>
                </c:pt>
                <c:pt idx="20">
                  <c:v>2105</c:v>
                </c:pt>
                <c:pt idx="21">
                  <c:v>2106</c:v>
                </c:pt>
                <c:pt idx="22">
                  <c:v>2107</c:v>
                </c:pt>
                <c:pt idx="23">
                  <c:v>2108</c:v>
                </c:pt>
                <c:pt idx="24">
                  <c:v>2109</c:v>
                </c:pt>
                <c:pt idx="25">
                  <c:v>2110</c:v>
                </c:pt>
                <c:pt idx="26">
                  <c:v>2111</c:v>
                </c:pt>
                <c:pt idx="27">
                  <c:v>2112</c:v>
                </c:pt>
                <c:pt idx="28">
                  <c:v>2113</c:v>
                </c:pt>
                <c:pt idx="29">
                  <c:v>2114</c:v>
                </c:pt>
                <c:pt idx="30">
                  <c:v>2115</c:v>
                </c:pt>
                <c:pt idx="31">
                  <c:v>2116</c:v>
                </c:pt>
                <c:pt idx="32">
                  <c:v>2117</c:v>
                </c:pt>
                <c:pt idx="33">
                  <c:v>2118</c:v>
                </c:pt>
                <c:pt idx="34">
                  <c:v>2119</c:v>
                </c:pt>
                <c:pt idx="35">
                  <c:v>2120</c:v>
                </c:pt>
                <c:pt idx="36">
                  <c:v>2121</c:v>
                </c:pt>
                <c:pt idx="37">
                  <c:v>2122</c:v>
                </c:pt>
                <c:pt idx="38">
                  <c:v>2123</c:v>
                </c:pt>
                <c:pt idx="39">
                  <c:v>2124</c:v>
                </c:pt>
                <c:pt idx="40">
                  <c:v>2125</c:v>
                </c:pt>
                <c:pt idx="41">
                  <c:v>2126</c:v>
                </c:pt>
                <c:pt idx="42">
                  <c:v>2127</c:v>
                </c:pt>
                <c:pt idx="43">
                  <c:v>2128</c:v>
                </c:pt>
                <c:pt idx="44">
                  <c:v>2129</c:v>
                </c:pt>
                <c:pt idx="45">
                  <c:v>2130</c:v>
                </c:pt>
                <c:pt idx="46">
                  <c:v>2131</c:v>
                </c:pt>
                <c:pt idx="47">
                  <c:v>2132</c:v>
                </c:pt>
                <c:pt idx="48">
                  <c:v>2133</c:v>
                </c:pt>
                <c:pt idx="49">
                  <c:v>2134</c:v>
                </c:pt>
                <c:pt idx="50">
                  <c:v>2135</c:v>
                </c:pt>
                <c:pt idx="51">
                  <c:v>2136</c:v>
                </c:pt>
                <c:pt idx="52">
                  <c:v>2137</c:v>
                </c:pt>
                <c:pt idx="53">
                  <c:v>2138</c:v>
                </c:pt>
                <c:pt idx="54">
                  <c:v>2139</c:v>
                </c:pt>
                <c:pt idx="55">
                  <c:v>2140</c:v>
                </c:pt>
                <c:pt idx="56">
                  <c:v>2141</c:v>
                </c:pt>
                <c:pt idx="57">
                  <c:v>2142</c:v>
                </c:pt>
                <c:pt idx="58">
                  <c:v>2143</c:v>
                </c:pt>
                <c:pt idx="59">
                  <c:v>2144</c:v>
                </c:pt>
                <c:pt idx="60">
                  <c:v>2145</c:v>
                </c:pt>
                <c:pt idx="61">
                  <c:v>2146</c:v>
                </c:pt>
                <c:pt idx="62">
                  <c:v>2147</c:v>
                </c:pt>
                <c:pt idx="63">
                  <c:v>2148</c:v>
                </c:pt>
                <c:pt idx="64">
                  <c:v>2149</c:v>
                </c:pt>
                <c:pt idx="65">
                  <c:v>2150</c:v>
                </c:pt>
                <c:pt idx="66">
                  <c:v>2151</c:v>
                </c:pt>
                <c:pt idx="67">
                  <c:v>2152</c:v>
                </c:pt>
                <c:pt idx="68">
                  <c:v>2153</c:v>
                </c:pt>
                <c:pt idx="69">
                  <c:v>2154</c:v>
                </c:pt>
                <c:pt idx="70">
                  <c:v>2155</c:v>
                </c:pt>
                <c:pt idx="71">
                  <c:v>2156</c:v>
                </c:pt>
                <c:pt idx="72">
                  <c:v>2157</c:v>
                </c:pt>
                <c:pt idx="73">
                  <c:v>2158</c:v>
                </c:pt>
                <c:pt idx="74">
                  <c:v>2159</c:v>
                </c:pt>
                <c:pt idx="75">
                  <c:v>2160</c:v>
                </c:pt>
                <c:pt idx="76">
                  <c:v>2161</c:v>
                </c:pt>
                <c:pt idx="77">
                  <c:v>2162</c:v>
                </c:pt>
                <c:pt idx="78">
                  <c:v>2163</c:v>
                </c:pt>
                <c:pt idx="79">
                  <c:v>2164</c:v>
                </c:pt>
                <c:pt idx="80">
                  <c:v>2165</c:v>
                </c:pt>
                <c:pt idx="81">
                  <c:v>2166</c:v>
                </c:pt>
                <c:pt idx="82">
                  <c:v>2167</c:v>
                </c:pt>
                <c:pt idx="83">
                  <c:v>2168</c:v>
                </c:pt>
                <c:pt idx="84">
                  <c:v>2169</c:v>
                </c:pt>
                <c:pt idx="85">
                  <c:v>2170</c:v>
                </c:pt>
                <c:pt idx="86">
                  <c:v>2171</c:v>
                </c:pt>
                <c:pt idx="87">
                  <c:v>2172</c:v>
                </c:pt>
                <c:pt idx="88">
                  <c:v>2173</c:v>
                </c:pt>
                <c:pt idx="89">
                  <c:v>2174</c:v>
                </c:pt>
                <c:pt idx="90">
                  <c:v>2175</c:v>
                </c:pt>
                <c:pt idx="91">
                  <c:v>2176</c:v>
                </c:pt>
                <c:pt idx="92">
                  <c:v>2177</c:v>
                </c:pt>
                <c:pt idx="93">
                  <c:v>2178</c:v>
                </c:pt>
                <c:pt idx="94">
                  <c:v>2179</c:v>
                </c:pt>
                <c:pt idx="95">
                  <c:v>2180</c:v>
                </c:pt>
                <c:pt idx="96">
                  <c:v>2181</c:v>
                </c:pt>
                <c:pt idx="97">
                  <c:v>2182</c:v>
                </c:pt>
                <c:pt idx="98">
                  <c:v>2183</c:v>
                </c:pt>
                <c:pt idx="99">
                  <c:v>2184</c:v>
                </c:pt>
                <c:pt idx="100">
                  <c:v>2185</c:v>
                </c:pt>
                <c:pt idx="101">
                  <c:v>2186</c:v>
                </c:pt>
                <c:pt idx="102">
                  <c:v>2187</c:v>
                </c:pt>
                <c:pt idx="103">
                  <c:v>2188</c:v>
                </c:pt>
                <c:pt idx="104">
                  <c:v>2189</c:v>
                </c:pt>
                <c:pt idx="105">
                  <c:v>2190</c:v>
                </c:pt>
                <c:pt idx="106">
                  <c:v>2191</c:v>
                </c:pt>
                <c:pt idx="107">
                  <c:v>2192</c:v>
                </c:pt>
                <c:pt idx="108">
                  <c:v>2193</c:v>
                </c:pt>
                <c:pt idx="109">
                  <c:v>2194</c:v>
                </c:pt>
                <c:pt idx="110">
                  <c:v>2195</c:v>
                </c:pt>
                <c:pt idx="111">
                  <c:v>2196</c:v>
                </c:pt>
                <c:pt idx="112">
                  <c:v>2197</c:v>
                </c:pt>
                <c:pt idx="113">
                  <c:v>2198</c:v>
                </c:pt>
                <c:pt idx="114">
                  <c:v>2199</c:v>
                </c:pt>
                <c:pt idx="115">
                  <c:v>2200</c:v>
                </c:pt>
                <c:pt idx="116">
                  <c:v>2201</c:v>
                </c:pt>
                <c:pt idx="117">
                  <c:v>2202</c:v>
                </c:pt>
                <c:pt idx="118">
                  <c:v>2203</c:v>
                </c:pt>
                <c:pt idx="119">
                  <c:v>2204</c:v>
                </c:pt>
                <c:pt idx="120">
                  <c:v>2205</c:v>
                </c:pt>
                <c:pt idx="121">
                  <c:v>2206</c:v>
                </c:pt>
                <c:pt idx="122">
                  <c:v>2207</c:v>
                </c:pt>
                <c:pt idx="123">
                  <c:v>2208</c:v>
                </c:pt>
                <c:pt idx="124">
                  <c:v>2209</c:v>
                </c:pt>
                <c:pt idx="125">
                  <c:v>2210</c:v>
                </c:pt>
                <c:pt idx="126">
                  <c:v>2211</c:v>
                </c:pt>
                <c:pt idx="127">
                  <c:v>2212</c:v>
                </c:pt>
                <c:pt idx="128">
                  <c:v>2213</c:v>
                </c:pt>
                <c:pt idx="129">
                  <c:v>2214</c:v>
                </c:pt>
                <c:pt idx="130">
                  <c:v>2215</c:v>
                </c:pt>
                <c:pt idx="131">
                  <c:v>2216</c:v>
                </c:pt>
                <c:pt idx="132">
                  <c:v>2217</c:v>
                </c:pt>
                <c:pt idx="133">
                  <c:v>2218</c:v>
                </c:pt>
                <c:pt idx="134">
                  <c:v>2219</c:v>
                </c:pt>
                <c:pt idx="135">
                  <c:v>2220</c:v>
                </c:pt>
                <c:pt idx="136">
                  <c:v>2221</c:v>
                </c:pt>
                <c:pt idx="137">
                  <c:v>2222</c:v>
                </c:pt>
                <c:pt idx="138">
                  <c:v>2223</c:v>
                </c:pt>
                <c:pt idx="139">
                  <c:v>2224</c:v>
                </c:pt>
                <c:pt idx="140">
                  <c:v>2225</c:v>
                </c:pt>
                <c:pt idx="141">
                  <c:v>2226</c:v>
                </c:pt>
                <c:pt idx="142">
                  <c:v>2227</c:v>
                </c:pt>
                <c:pt idx="143">
                  <c:v>2228</c:v>
                </c:pt>
                <c:pt idx="144">
                  <c:v>2229</c:v>
                </c:pt>
                <c:pt idx="145">
                  <c:v>2230</c:v>
                </c:pt>
                <c:pt idx="146">
                  <c:v>2231</c:v>
                </c:pt>
                <c:pt idx="147">
                  <c:v>2232</c:v>
                </c:pt>
                <c:pt idx="148">
                  <c:v>2233</c:v>
                </c:pt>
                <c:pt idx="149">
                  <c:v>2234</c:v>
                </c:pt>
                <c:pt idx="150">
                  <c:v>2235</c:v>
                </c:pt>
                <c:pt idx="151">
                  <c:v>2236</c:v>
                </c:pt>
                <c:pt idx="152">
                  <c:v>2237</c:v>
                </c:pt>
                <c:pt idx="153">
                  <c:v>2238</c:v>
                </c:pt>
                <c:pt idx="154">
                  <c:v>2239</c:v>
                </c:pt>
                <c:pt idx="155">
                  <c:v>2240</c:v>
                </c:pt>
                <c:pt idx="156">
                  <c:v>2241</c:v>
                </c:pt>
                <c:pt idx="157">
                  <c:v>2242</c:v>
                </c:pt>
                <c:pt idx="158">
                  <c:v>2243</c:v>
                </c:pt>
                <c:pt idx="159">
                  <c:v>2244</c:v>
                </c:pt>
                <c:pt idx="160">
                  <c:v>2245</c:v>
                </c:pt>
                <c:pt idx="161">
                  <c:v>2246</c:v>
                </c:pt>
                <c:pt idx="162">
                  <c:v>2247</c:v>
                </c:pt>
                <c:pt idx="163">
                  <c:v>2248</c:v>
                </c:pt>
                <c:pt idx="164">
                  <c:v>2249</c:v>
                </c:pt>
                <c:pt idx="165">
                  <c:v>2250</c:v>
                </c:pt>
                <c:pt idx="166">
                  <c:v>2251</c:v>
                </c:pt>
                <c:pt idx="167">
                  <c:v>2252</c:v>
                </c:pt>
                <c:pt idx="168">
                  <c:v>2253</c:v>
                </c:pt>
                <c:pt idx="169">
                  <c:v>2254</c:v>
                </c:pt>
                <c:pt idx="170">
                  <c:v>2255</c:v>
                </c:pt>
                <c:pt idx="171">
                  <c:v>2256</c:v>
                </c:pt>
                <c:pt idx="172">
                  <c:v>2257</c:v>
                </c:pt>
                <c:pt idx="173">
                  <c:v>2258</c:v>
                </c:pt>
                <c:pt idx="174">
                  <c:v>2259</c:v>
                </c:pt>
                <c:pt idx="175">
                  <c:v>2260</c:v>
                </c:pt>
                <c:pt idx="176">
                  <c:v>2261</c:v>
                </c:pt>
                <c:pt idx="177">
                  <c:v>2262</c:v>
                </c:pt>
                <c:pt idx="178">
                  <c:v>2263</c:v>
                </c:pt>
                <c:pt idx="179">
                  <c:v>2264</c:v>
                </c:pt>
                <c:pt idx="180">
                  <c:v>2265</c:v>
                </c:pt>
                <c:pt idx="181">
                  <c:v>2266</c:v>
                </c:pt>
                <c:pt idx="182">
                  <c:v>2267</c:v>
                </c:pt>
                <c:pt idx="183">
                  <c:v>2268</c:v>
                </c:pt>
                <c:pt idx="184">
                  <c:v>2269</c:v>
                </c:pt>
                <c:pt idx="185">
                  <c:v>2270</c:v>
                </c:pt>
                <c:pt idx="186">
                  <c:v>2271</c:v>
                </c:pt>
                <c:pt idx="187">
                  <c:v>2272</c:v>
                </c:pt>
                <c:pt idx="188">
                  <c:v>2273</c:v>
                </c:pt>
                <c:pt idx="189">
                  <c:v>2274</c:v>
                </c:pt>
                <c:pt idx="190">
                  <c:v>2275</c:v>
                </c:pt>
                <c:pt idx="191">
                  <c:v>2276</c:v>
                </c:pt>
                <c:pt idx="192">
                  <c:v>2277</c:v>
                </c:pt>
                <c:pt idx="193">
                  <c:v>2278</c:v>
                </c:pt>
                <c:pt idx="194">
                  <c:v>2279</c:v>
                </c:pt>
                <c:pt idx="195">
                  <c:v>2280</c:v>
                </c:pt>
                <c:pt idx="196">
                  <c:v>2281</c:v>
                </c:pt>
                <c:pt idx="197">
                  <c:v>2282</c:v>
                </c:pt>
                <c:pt idx="198">
                  <c:v>2283</c:v>
                </c:pt>
                <c:pt idx="199">
                  <c:v>2284</c:v>
                </c:pt>
                <c:pt idx="200">
                  <c:v>2285</c:v>
                </c:pt>
                <c:pt idx="201">
                  <c:v>2286</c:v>
                </c:pt>
                <c:pt idx="202">
                  <c:v>2287</c:v>
                </c:pt>
                <c:pt idx="203">
                  <c:v>2288</c:v>
                </c:pt>
                <c:pt idx="204">
                  <c:v>2289</c:v>
                </c:pt>
                <c:pt idx="205">
                  <c:v>2290</c:v>
                </c:pt>
                <c:pt idx="206">
                  <c:v>2291</c:v>
                </c:pt>
                <c:pt idx="207">
                  <c:v>2292</c:v>
                </c:pt>
                <c:pt idx="208">
                  <c:v>2293</c:v>
                </c:pt>
                <c:pt idx="209">
                  <c:v>2294</c:v>
                </c:pt>
                <c:pt idx="210">
                  <c:v>2295</c:v>
                </c:pt>
                <c:pt idx="211">
                  <c:v>2296</c:v>
                </c:pt>
                <c:pt idx="212">
                  <c:v>2297</c:v>
                </c:pt>
                <c:pt idx="213">
                  <c:v>2298</c:v>
                </c:pt>
                <c:pt idx="214">
                  <c:v>2299</c:v>
                </c:pt>
                <c:pt idx="215">
                  <c:v>2300</c:v>
                </c:pt>
                <c:pt idx="216">
                  <c:v>2301</c:v>
                </c:pt>
                <c:pt idx="217">
                  <c:v>2302</c:v>
                </c:pt>
                <c:pt idx="218">
                  <c:v>2303</c:v>
                </c:pt>
                <c:pt idx="219">
                  <c:v>2304</c:v>
                </c:pt>
                <c:pt idx="220">
                  <c:v>2305</c:v>
                </c:pt>
                <c:pt idx="221">
                  <c:v>2306</c:v>
                </c:pt>
                <c:pt idx="222">
                  <c:v>2307</c:v>
                </c:pt>
                <c:pt idx="223">
                  <c:v>2308</c:v>
                </c:pt>
                <c:pt idx="224">
                  <c:v>2309</c:v>
                </c:pt>
                <c:pt idx="225">
                  <c:v>2310</c:v>
                </c:pt>
                <c:pt idx="226">
                  <c:v>2311</c:v>
                </c:pt>
                <c:pt idx="227">
                  <c:v>2312</c:v>
                </c:pt>
                <c:pt idx="228">
                  <c:v>2313</c:v>
                </c:pt>
                <c:pt idx="229">
                  <c:v>2314</c:v>
                </c:pt>
                <c:pt idx="230">
                  <c:v>2315</c:v>
                </c:pt>
                <c:pt idx="231">
                  <c:v>2316</c:v>
                </c:pt>
                <c:pt idx="232">
                  <c:v>2317</c:v>
                </c:pt>
                <c:pt idx="233">
                  <c:v>2318</c:v>
                </c:pt>
                <c:pt idx="234">
                  <c:v>2319</c:v>
                </c:pt>
                <c:pt idx="235">
                  <c:v>2320</c:v>
                </c:pt>
                <c:pt idx="236">
                  <c:v>2321</c:v>
                </c:pt>
                <c:pt idx="237">
                  <c:v>2322</c:v>
                </c:pt>
                <c:pt idx="238">
                  <c:v>2323</c:v>
                </c:pt>
                <c:pt idx="239">
                  <c:v>2324</c:v>
                </c:pt>
                <c:pt idx="240">
                  <c:v>2325</c:v>
                </c:pt>
                <c:pt idx="241">
                  <c:v>2326</c:v>
                </c:pt>
                <c:pt idx="242">
                  <c:v>2327</c:v>
                </c:pt>
                <c:pt idx="243">
                  <c:v>2328</c:v>
                </c:pt>
                <c:pt idx="244">
                  <c:v>2329</c:v>
                </c:pt>
                <c:pt idx="245">
                  <c:v>2330</c:v>
                </c:pt>
                <c:pt idx="246">
                  <c:v>2331</c:v>
                </c:pt>
                <c:pt idx="247">
                  <c:v>2332</c:v>
                </c:pt>
                <c:pt idx="248">
                  <c:v>2333</c:v>
                </c:pt>
                <c:pt idx="249">
                  <c:v>2334</c:v>
                </c:pt>
                <c:pt idx="250">
                  <c:v>2335</c:v>
                </c:pt>
                <c:pt idx="251">
                  <c:v>2336</c:v>
                </c:pt>
                <c:pt idx="252">
                  <c:v>2337</c:v>
                </c:pt>
                <c:pt idx="253">
                  <c:v>2338</c:v>
                </c:pt>
                <c:pt idx="254">
                  <c:v>2339</c:v>
                </c:pt>
                <c:pt idx="255">
                  <c:v>2340</c:v>
                </c:pt>
                <c:pt idx="256">
                  <c:v>2341</c:v>
                </c:pt>
                <c:pt idx="257">
                  <c:v>2342</c:v>
                </c:pt>
                <c:pt idx="258">
                  <c:v>2343</c:v>
                </c:pt>
                <c:pt idx="259">
                  <c:v>2344</c:v>
                </c:pt>
                <c:pt idx="260">
                  <c:v>2345</c:v>
                </c:pt>
                <c:pt idx="261">
                  <c:v>2346</c:v>
                </c:pt>
                <c:pt idx="262">
                  <c:v>2347</c:v>
                </c:pt>
                <c:pt idx="263">
                  <c:v>2348</c:v>
                </c:pt>
                <c:pt idx="264">
                  <c:v>2349</c:v>
                </c:pt>
                <c:pt idx="265">
                  <c:v>2350</c:v>
                </c:pt>
                <c:pt idx="266">
                  <c:v>2351</c:v>
                </c:pt>
                <c:pt idx="267">
                  <c:v>2352</c:v>
                </c:pt>
                <c:pt idx="268">
                  <c:v>2353</c:v>
                </c:pt>
                <c:pt idx="269">
                  <c:v>2354</c:v>
                </c:pt>
                <c:pt idx="270">
                  <c:v>2355</c:v>
                </c:pt>
                <c:pt idx="271">
                  <c:v>2356</c:v>
                </c:pt>
                <c:pt idx="272">
                  <c:v>2357</c:v>
                </c:pt>
                <c:pt idx="273">
                  <c:v>2358</c:v>
                </c:pt>
                <c:pt idx="274">
                  <c:v>2359</c:v>
                </c:pt>
                <c:pt idx="275">
                  <c:v>2360</c:v>
                </c:pt>
                <c:pt idx="276">
                  <c:v>2361</c:v>
                </c:pt>
                <c:pt idx="277">
                  <c:v>2362</c:v>
                </c:pt>
                <c:pt idx="278">
                  <c:v>2363</c:v>
                </c:pt>
                <c:pt idx="279">
                  <c:v>2364</c:v>
                </c:pt>
                <c:pt idx="280">
                  <c:v>2365</c:v>
                </c:pt>
                <c:pt idx="281">
                  <c:v>2366</c:v>
                </c:pt>
                <c:pt idx="282">
                  <c:v>2367</c:v>
                </c:pt>
                <c:pt idx="283">
                  <c:v>2368</c:v>
                </c:pt>
                <c:pt idx="284">
                  <c:v>2369</c:v>
                </c:pt>
                <c:pt idx="285">
                  <c:v>2370</c:v>
                </c:pt>
                <c:pt idx="286">
                  <c:v>2371</c:v>
                </c:pt>
                <c:pt idx="287">
                  <c:v>2372</c:v>
                </c:pt>
                <c:pt idx="288">
                  <c:v>2373</c:v>
                </c:pt>
                <c:pt idx="289">
                  <c:v>2374</c:v>
                </c:pt>
                <c:pt idx="290">
                  <c:v>2375</c:v>
                </c:pt>
                <c:pt idx="291">
                  <c:v>2376</c:v>
                </c:pt>
                <c:pt idx="292">
                  <c:v>2377</c:v>
                </c:pt>
                <c:pt idx="293">
                  <c:v>2378</c:v>
                </c:pt>
                <c:pt idx="294">
                  <c:v>2379</c:v>
                </c:pt>
                <c:pt idx="295">
                  <c:v>2380</c:v>
                </c:pt>
                <c:pt idx="296">
                  <c:v>2381</c:v>
                </c:pt>
                <c:pt idx="297">
                  <c:v>2382</c:v>
                </c:pt>
                <c:pt idx="298">
                  <c:v>2383</c:v>
                </c:pt>
                <c:pt idx="299">
                  <c:v>2384</c:v>
                </c:pt>
                <c:pt idx="300">
                  <c:v>2385</c:v>
                </c:pt>
                <c:pt idx="301">
                  <c:v>2386</c:v>
                </c:pt>
                <c:pt idx="302">
                  <c:v>2387</c:v>
                </c:pt>
                <c:pt idx="303">
                  <c:v>2388</c:v>
                </c:pt>
                <c:pt idx="304">
                  <c:v>2389</c:v>
                </c:pt>
                <c:pt idx="305">
                  <c:v>2390</c:v>
                </c:pt>
                <c:pt idx="306">
                  <c:v>2391</c:v>
                </c:pt>
                <c:pt idx="307">
                  <c:v>2392</c:v>
                </c:pt>
                <c:pt idx="308">
                  <c:v>2393</c:v>
                </c:pt>
                <c:pt idx="309">
                  <c:v>2394</c:v>
                </c:pt>
                <c:pt idx="310">
                  <c:v>2395</c:v>
                </c:pt>
                <c:pt idx="311">
                  <c:v>2396</c:v>
                </c:pt>
                <c:pt idx="312">
                  <c:v>2397</c:v>
                </c:pt>
                <c:pt idx="313">
                  <c:v>2398</c:v>
                </c:pt>
                <c:pt idx="314">
                  <c:v>2399</c:v>
                </c:pt>
                <c:pt idx="315">
                  <c:v>2400</c:v>
                </c:pt>
                <c:pt idx="316">
                  <c:v>2401</c:v>
                </c:pt>
                <c:pt idx="317">
                  <c:v>2402</c:v>
                </c:pt>
                <c:pt idx="318">
                  <c:v>2403</c:v>
                </c:pt>
                <c:pt idx="319">
                  <c:v>2404</c:v>
                </c:pt>
                <c:pt idx="320">
                  <c:v>2405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2410</c:v>
                </c:pt>
                <c:pt idx="326">
                  <c:v>2411</c:v>
                </c:pt>
                <c:pt idx="327">
                  <c:v>2412</c:v>
                </c:pt>
                <c:pt idx="328">
                  <c:v>2413</c:v>
                </c:pt>
                <c:pt idx="329">
                  <c:v>2414</c:v>
                </c:pt>
                <c:pt idx="330">
                  <c:v>2415</c:v>
                </c:pt>
                <c:pt idx="331">
                  <c:v>2416</c:v>
                </c:pt>
                <c:pt idx="332">
                  <c:v>2417</c:v>
                </c:pt>
                <c:pt idx="333">
                  <c:v>2418</c:v>
                </c:pt>
                <c:pt idx="334">
                  <c:v>2419</c:v>
                </c:pt>
                <c:pt idx="335">
                  <c:v>2420</c:v>
                </c:pt>
                <c:pt idx="336">
                  <c:v>2421</c:v>
                </c:pt>
                <c:pt idx="337">
                  <c:v>2422</c:v>
                </c:pt>
                <c:pt idx="338">
                  <c:v>2423</c:v>
                </c:pt>
                <c:pt idx="339">
                  <c:v>2424</c:v>
                </c:pt>
                <c:pt idx="340">
                  <c:v>2425</c:v>
                </c:pt>
                <c:pt idx="341">
                  <c:v>2426</c:v>
                </c:pt>
                <c:pt idx="342">
                  <c:v>2427</c:v>
                </c:pt>
                <c:pt idx="343">
                  <c:v>2428</c:v>
                </c:pt>
                <c:pt idx="344">
                  <c:v>2429</c:v>
                </c:pt>
                <c:pt idx="345">
                  <c:v>2430</c:v>
                </c:pt>
                <c:pt idx="346">
                  <c:v>2431</c:v>
                </c:pt>
                <c:pt idx="347">
                  <c:v>2432</c:v>
                </c:pt>
                <c:pt idx="348">
                  <c:v>2433</c:v>
                </c:pt>
                <c:pt idx="349">
                  <c:v>2434</c:v>
                </c:pt>
                <c:pt idx="350">
                  <c:v>2435</c:v>
                </c:pt>
                <c:pt idx="351">
                  <c:v>2436</c:v>
                </c:pt>
                <c:pt idx="352">
                  <c:v>2437</c:v>
                </c:pt>
                <c:pt idx="353">
                  <c:v>2438</c:v>
                </c:pt>
                <c:pt idx="354">
                  <c:v>2439</c:v>
                </c:pt>
                <c:pt idx="355">
                  <c:v>2440</c:v>
                </c:pt>
                <c:pt idx="356">
                  <c:v>2441</c:v>
                </c:pt>
                <c:pt idx="357">
                  <c:v>2442</c:v>
                </c:pt>
                <c:pt idx="358">
                  <c:v>2443</c:v>
                </c:pt>
                <c:pt idx="359">
                  <c:v>2444</c:v>
                </c:pt>
                <c:pt idx="360">
                  <c:v>2445</c:v>
                </c:pt>
                <c:pt idx="361">
                  <c:v>2446</c:v>
                </c:pt>
                <c:pt idx="362">
                  <c:v>2447</c:v>
                </c:pt>
                <c:pt idx="363">
                  <c:v>2448</c:v>
                </c:pt>
                <c:pt idx="364">
                  <c:v>2449</c:v>
                </c:pt>
                <c:pt idx="365">
                  <c:v>2450</c:v>
                </c:pt>
                <c:pt idx="366">
                  <c:v>2451</c:v>
                </c:pt>
                <c:pt idx="367">
                  <c:v>2452</c:v>
                </c:pt>
                <c:pt idx="368">
                  <c:v>2453</c:v>
                </c:pt>
                <c:pt idx="369">
                  <c:v>2454</c:v>
                </c:pt>
                <c:pt idx="370">
                  <c:v>2455</c:v>
                </c:pt>
                <c:pt idx="371">
                  <c:v>2456</c:v>
                </c:pt>
                <c:pt idx="372">
                  <c:v>2457</c:v>
                </c:pt>
                <c:pt idx="373">
                  <c:v>2458</c:v>
                </c:pt>
                <c:pt idx="374">
                  <c:v>2459</c:v>
                </c:pt>
                <c:pt idx="375">
                  <c:v>2460</c:v>
                </c:pt>
                <c:pt idx="376">
                  <c:v>2461</c:v>
                </c:pt>
                <c:pt idx="377">
                  <c:v>2462</c:v>
                </c:pt>
                <c:pt idx="378">
                  <c:v>2463</c:v>
                </c:pt>
                <c:pt idx="379">
                  <c:v>2464</c:v>
                </c:pt>
                <c:pt idx="380">
                  <c:v>2465</c:v>
                </c:pt>
                <c:pt idx="381">
                  <c:v>2466</c:v>
                </c:pt>
                <c:pt idx="382">
                  <c:v>2467</c:v>
                </c:pt>
                <c:pt idx="383">
                  <c:v>2468</c:v>
                </c:pt>
                <c:pt idx="384">
                  <c:v>2469</c:v>
                </c:pt>
                <c:pt idx="385">
                  <c:v>2470</c:v>
                </c:pt>
                <c:pt idx="386">
                  <c:v>2471</c:v>
                </c:pt>
                <c:pt idx="387">
                  <c:v>2472</c:v>
                </c:pt>
                <c:pt idx="388">
                  <c:v>2473</c:v>
                </c:pt>
                <c:pt idx="389">
                  <c:v>2474</c:v>
                </c:pt>
                <c:pt idx="390">
                  <c:v>2475</c:v>
                </c:pt>
                <c:pt idx="391">
                  <c:v>2476</c:v>
                </c:pt>
                <c:pt idx="392">
                  <c:v>2477</c:v>
                </c:pt>
                <c:pt idx="393">
                  <c:v>2478</c:v>
                </c:pt>
                <c:pt idx="394">
                  <c:v>2479</c:v>
                </c:pt>
                <c:pt idx="395">
                  <c:v>2480</c:v>
                </c:pt>
                <c:pt idx="396">
                  <c:v>2481</c:v>
                </c:pt>
                <c:pt idx="397">
                  <c:v>2482</c:v>
                </c:pt>
                <c:pt idx="398">
                  <c:v>2483</c:v>
                </c:pt>
                <c:pt idx="399">
                  <c:v>2484</c:v>
                </c:pt>
                <c:pt idx="400">
                  <c:v>2485</c:v>
                </c:pt>
                <c:pt idx="401">
                  <c:v>2486</c:v>
                </c:pt>
                <c:pt idx="402">
                  <c:v>2487</c:v>
                </c:pt>
                <c:pt idx="403">
                  <c:v>2488</c:v>
                </c:pt>
                <c:pt idx="404">
                  <c:v>2489</c:v>
                </c:pt>
                <c:pt idx="405">
                  <c:v>2490</c:v>
                </c:pt>
                <c:pt idx="406">
                  <c:v>2491</c:v>
                </c:pt>
                <c:pt idx="407">
                  <c:v>2492</c:v>
                </c:pt>
                <c:pt idx="408">
                  <c:v>2493</c:v>
                </c:pt>
                <c:pt idx="409">
                  <c:v>2494</c:v>
                </c:pt>
                <c:pt idx="410">
                  <c:v>2495</c:v>
                </c:pt>
                <c:pt idx="411">
                  <c:v>2496</c:v>
                </c:pt>
                <c:pt idx="412">
                  <c:v>2497</c:v>
                </c:pt>
                <c:pt idx="413">
                  <c:v>2498</c:v>
                </c:pt>
                <c:pt idx="414">
                  <c:v>2499</c:v>
                </c:pt>
                <c:pt idx="415">
                  <c:v>2500</c:v>
                </c:pt>
                <c:pt idx="416">
                  <c:v>2501</c:v>
                </c:pt>
                <c:pt idx="417">
                  <c:v>2502</c:v>
                </c:pt>
                <c:pt idx="418">
                  <c:v>2503</c:v>
                </c:pt>
                <c:pt idx="419">
                  <c:v>2504</c:v>
                </c:pt>
                <c:pt idx="420">
                  <c:v>2505</c:v>
                </c:pt>
                <c:pt idx="421">
                  <c:v>2506</c:v>
                </c:pt>
                <c:pt idx="422">
                  <c:v>2507</c:v>
                </c:pt>
                <c:pt idx="423">
                  <c:v>2508</c:v>
                </c:pt>
                <c:pt idx="424">
                  <c:v>2509</c:v>
                </c:pt>
                <c:pt idx="425">
                  <c:v>2510</c:v>
                </c:pt>
                <c:pt idx="426">
                  <c:v>2511</c:v>
                </c:pt>
                <c:pt idx="427">
                  <c:v>2512</c:v>
                </c:pt>
                <c:pt idx="428">
                  <c:v>2513</c:v>
                </c:pt>
                <c:pt idx="429">
                  <c:v>2514</c:v>
                </c:pt>
                <c:pt idx="430">
                  <c:v>2515</c:v>
                </c:pt>
                <c:pt idx="431">
                  <c:v>2516</c:v>
                </c:pt>
                <c:pt idx="432">
                  <c:v>2517</c:v>
                </c:pt>
                <c:pt idx="433">
                  <c:v>2518</c:v>
                </c:pt>
                <c:pt idx="434">
                  <c:v>2519</c:v>
                </c:pt>
                <c:pt idx="435">
                  <c:v>2520</c:v>
                </c:pt>
                <c:pt idx="436">
                  <c:v>2521</c:v>
                </c:pt>
                <c:pt idx="437">
                  <c:v>2522</c:v>
                </c:pt>
                <c:pt idx="438">
                  <c:v>2523</c:v>
                </c:pt>
                <c:pt idx="439">
                  <c:v>2524</c:v>
                </c:pt>
                <c:pt idx="440">
                  <c:v>2525</c:v>
                </c:pt>
                <c:pt idx="441">
                  <c:v>2526</c:v>
                </c:pt>
                <c:pt idx="442">
                  <c:v>2527</c:v>
                </c:pt>
                <c:pt idx="443">
                  <c:v>2528</c:v>
                </c:pt>
                <c:pt idx="444">
                  <c:v>2529</c:v>
                </c:pt>
                <c:pt idx="445">
                  <c:v>2530</c:v>
                </c:pt>
                <c:pt idx="446">
                  <c:v>2531</c:v>
                </c:pt>
                <c:pt idx="447">
                  <c:v>2532</c:v>
                </c:pt>
                <c:pt idx="448">
                  <c:v>2533</c:v>
                </c:pt>
                <c:pt idx="449">
                  <c:v>2534</c:v>
                </c:pt>
                <c:pt idx="450">
                  <c:v>2535</c:v>
                </c:pt>
                <c:pt idx="451">
                  <c:v>2536</c:v>
                </c:pt>
                <c:pt idx="452">
                  <c:v>2537</c:v>
                </c:pt>
                <c:pt idx="453">
                  <c:v>2538</c:v>
                </c:pt>
                <c:pt idx="454">
                  <c:v>2539</c:v>
                </c:pt>
                <c:pt idx="455">
                  <c:v>2540</c:v>
                </c:pt>
                <c:pt idx="456">
                  <c:v>2541</c:v>
                </c:pt>
                <c:pt idx="457">
                  <c:v>2542</c:v>
                </c:pt>
                <c:pt idx="458">
                  <c:v>2543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2547</c:v>
                </c:pt>
                <c:pt idx="463">
                  <c:v>2548</c:v>
                </c:pt>
                <c:pt idx="464">
                  <c:v>2549</c:v>
                </c:pt>
                <c:pt idx="465">
                  <c:v>2550</c:v>
                </c:pt>
                <c:pt idx="466">
                  <c:v>2551</c:v>
                </c:pt>
                <c:pt idx="467">
                  <c:v>2552</c:v>
                </c:pt>
                <c:pt idx="468">
                  <c:v>2553</c:v>
                </c:pt>
                <c:pt idx="469">
                  <c:v>2554</c:v>
                </c:pt>
                <c:pt idx="470">
                  <c:v>2555</c:v>
                </c:pt>
                <c:pt idx="471">
                  <c:v>2556</c:v>
                </c:pt>
                <c:pt idx="472">
                  <c:v>2557</c:v>
                </c:pt>
                <c:pt idx="473">
                  <c:v>2558</c:v>
                </c:pt>
                <c:pt idx="474">
                  <c:v>2559</c:v>
                </c:pt>
                <c:pt idx="475">
                  <c:v>2560</c:v>
                </c:pt>
                <c:pt idx="476">
                  <c:v>2561</c:v>
                </c:pt>
              </c:numCache>
            </c:numRef>
          </c:xVal>
          <c:yVal>
            <c:numRef>
              <c:f>Graph!$E$434:$E$908</c:f>
              <c:numCache>
                <c:formatCode>General</c:formatCode>
                <c:ptCount val="47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04416"/>
        <c:axId val="255676208"/>
      </c:scatterChart>
      <c:valAx>
        <c:axId val="321004416"/>
        <c:scaling>
          <c:orientation val="minMax"/>
          <c:max val="2561"/>
          <c:min val="2085"/>
        </c:scaling>
        <c:delete val="0"/>
        <c:axPos val="b"/>
        <c:numFmt formatCode="General" sourceLinked="1"/>
        <c:majorTickMark val="out"/>
        <c:minorTickMark val="none"/>
        <c:tickLblPos val="nextTo"/>
        <c:crossAx val="255676208"/>
        <c:crosses val="autoZero"/>
        <c:crossBetween val="midCat"/>
      </c:valAx>
      <c:valAx>
        <c:axId val="255676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10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Graph!$A$912:$A$1289</c:f>
              <c:numCache>
                <c:formatCode>General</c:formatCode>
                <c:ptCount val="378"/>
                <c:pt idx="0">
                  <c:v>2917</c:v>
                </c:pt>
                <c:pt idx="1">
                  <c:v>2918</c:v>
                </c:pt>
                <c:pt idx="2">
                  <c:v>2919</c:v>
                </c:pt>
                <c:pt idx="3">
                  <c:v>2920</c:v>
                </c:pt>
                <c:pt idx="4">
                  <c:v>2921</c:v>
                </c:pt>
                <c:pt idx="5">
                  <c:v>2922</c:v>
                </c:pt>
                <c:pt idx="6">
                  <c:v>2923</c:v>
                </c:pt>
                <c:pt idx="7">
                  <c:v>2924</c:v>
                </c:pt>
                <c:pt idx="8">
                  <c:v>2925</c:v>
                </c:pt>
                <c:pt idx="9">
                  <c:v>2926</c:v>
                </c:pt>
                <c:pt idx="10">
                  <c:v>2927</c:v>
                </c:pt>
                <c:pt idx="11">
                  <c:v>2928</c:v>
                </c:pt>
                <c:pt idx="12">
                  <c:v>2929</c:v>
                </c:pt>
                <c:pt idx="13">
                  <c:v>2930</c:v>
                </c:pt>
                <c:pt idx="14">
                  <c:v>2931</c:v>
                </c:pt>
                <c:pt idx="15">
                  <c:v>2932</c:v>
                </c:pt>
                <c:pt idx="16">
                  <c:v>2933</c:v>
                </c:pt>
                <c:pt idx="17">
                  <c:v>2934</c:v>
                </c:pt>
                <c:pt idx="18">
                  <c:v>2935</c:v>
                </c:pt>
                <c:pt idx="19">
                  <c:v>2936</c:v>
                </c:pt>
                <c:pt idx="20">
                  <c:v>2937</c:v>
                </c:pt>
                <c:pt idx="21">
                  <c:v>2938</c:v>
                </c:pt>
                <c:pt idx="22">
                  <c:v>2939</c:v>
                </c:pt>
                <c:pt idx="23">
                  <c:v>2940</c:v>
                </c:pt>
                <c:pt idx="24">
                  <c:v>2941</c:v>
                </c:pt>
                <c:pt idx="25">
                  <c:v>2942</c:v>
                </c:pt>
                <c:pt idx="26">
                  <c:v>2943</c:v>
                </c:pt>
                <c:pt idx="27">
                  <c:v>2944</c:v>
                </c:pt>
                <c:pt idx="28">
                  <c:v>2945</c:v>
                </c:pt>
                <c:pt idx="29">
                  <c:v>2946</c:v>
                </c:pt>
                <c:pt idx="30">
                  <c:v>2947</c:v>
                </c:pt>
                <c:pt idx="31">
                  <c:v>2948</c:v>
                </c:pt>
                <c:pt idx="32">
                  <c:v>2949</c:v>
                </c:pt>
                <c:pt idx="33">
                  <c:v>2950</c:v>
                </c:pt>
                <c:pt idx="34">
                  <c:v>2951</c:v>
                </c:pt>
                <c:pt idx="35">
                  <c:v>2952</c:v>
                </c:pt>
                <c:pt idx="36">
                  <c:v>2953</c:v>
                </c:pt>
                <c:pt idx="37">
                  <c:v>2954</c:v>
                </c:pt>
                <c:pt idx="38">
                  <c:v>2955</c:v>
                </c:pt>
                <c:pt idx="39">
                  <c:v>2956</c:v>
                </c:pt>
                <c:pt idx="40">
                  <c:v>2957</c:v>
                </c:pt>
                <c:pt idx="41">
                  <c:v>2958</c:v>
                </c:pt>
                <c:pt idx="42">
                  <c:v>2959</c:v>
                </c:pt>
                <c:pt idx="43">
                  <c:v>2960</c:v>
                </c:pt>
                <c:pt idx="44">
                  <c:v>2961</c:v>
                </c:pt>
                <c:pt idx="45">
                  <c:v>2962</c:v>
                </c:pt>
                <c:pt idx="46">
                  <c:v>2963</c:v>
                </c:pt>
                <c:pt idx="47">
                  <c:v>2964</c:v>
                </c:pt>
                <c:pt idx="48">
                  <c:v>2965</c:v>
                </c:pt>
                <c:pt idx="49">
                  <c:v>2966</c:v>
                </c:pt>
                <c:pt idx="50">
                  <c:v>2967</c:v>
                </c:pt>
                <c:pt idx="51">
                  <c:v>2968</c:v>
                </c:pt>
                <c:pt idx="52">
                  <c:v>2969</c:v>
                </c:pt>
                <c:pt idx="53">
                  <c:v>2970</c:v>
                </c:pt>
                <c:pt idx="54">
                  <c:v>2971</c:v>
                </c:pt>
                <c:pt idx="55">
                  <c:v>2972</c:v>
                </c:pt>
                <c:pt idx="56">
                  <c:v>2973</c:v>
                </c:pt>
                <c:pt idx="57">
                  <c:v>2974</c:v>
                </c:pt>
                <c:pt idx="58">
                  <c:v>2975</c:v>
                </c:pt>
                <c:pt idx="59">
                  <c:v>2976</c:v>
                </c:pt>
                <c:pt idx="60">
                  <c:v>2977</c:v>
                </c:pt>
                <c:pt idx="61">
                  <c:v>2978</c:v>
                </c:pt>
                <c:pt idx="62">
                  <c:v>2979</c:v>
                </c:pt>
                <c:pt idx="63">
                  <c:v>2980</c:v>
                </c:pt>
                <c:pt idx="64">
                  <c:v>2981</c:v>
                </c:pt>
                <c:pt idx="65">
                  <c:v>2982</c:v>
                </c:pt>
                <c:pt idx="66">
                  <c:v>2983</c:v>
                </c:pt>
                <c:pt idx="67">
                  <c:v>2984</c:v>
                </c:pt>
                <c:pt idx="68">
                  <c:v>2985</c:v>
                </c:pt>
                <c:pt idx="69">
                  <c:v>2986</c:v>
                </c:pt>
                <c:pt idx="70">
                  <c:v>2987</c:v>
                </c:pt>
                <c:pt idx="71">
                  <c:v>2988</c:v>
                </c:pt>
                <c:pt idx="72">
                  <c:v>2989</c:v>
                </c:pt>
                <c:pt idx="73">
                  <c:v>2990</c:v>
                </c:pt>
                <c:pt idx="74">
                  <c:v>2991</c:v>
                </c:pt>
                <c:pt idx="75">
                  <c:v>2992</c:v>
                </c:pt>
                <c:pt idx="76">
                  <c:v>2993</c:v>
                </c:pt>
                <c:pt idx="77">
                  <c:v>2994</c:v>
                </c:pt>
                <c:pt idx="78">
                  <c:v>2995</c:v>
                </c:pt>
                <c:pt idx="79">
                  <c:v>2996</c:v>
                </c:pt>
                <c:pt idx="80">
                  <c:v>2997</c:v>
                </c:pt>
                <c:pt idx="81">
                  <c:v>2998</c:v>
                </c:pt>
                <c:pt idx="82">
                  <c:v>2999</c:v>
                </c:pt>
                <c:pt idx="83">
                  <c:v>3000</c:v>
                </c:pt>
                <c:pt idx="84">
                  <c:v>3001</c:v>
                </c:pt>
                <c:pt idx="85">
                  <c:v>3002</c:v>
                </c:pt>
                <c:pt idx="86">
                  <c:v>3003</c:v>
                </c:pt>
                <c:pt idx="87">
                  <c:v>3004</c:v>
                </c:pt>
                <c:pt idx="88">
                  <c:v>3005</c:v>
                </c:pt>
                <c:pt idx="89">
                  <c:v>3006</c:v>
                </c:pt>
                <c:pt idx="90">
                  <c:v>3007</c:v>
                </c:pt>
                <c:pt idx="91">
                  <c:v>3008</c:v>
                </c:pt>
                <c:pt idx="92">
                  <c:v>3009</c:v>
                </c:pt>
                <c:pt idx="93">
                  <c:v>3010</c:v>
                </c:pt>
                <c:pt idx="94">
                  <c:v>3011</c:v>
                </c:pt>
                <c:pt idx="95">
                  <c:v>3012</c:v>
                </c:pt>
                <c:pt idx="96">
                  <c:v>3013</c:v>
                </c:pt>
                <c:pt idx="97">
                  <c:v>3014</c:v>
                </c:pt>
                <c:pt idx="98">
                  <c:v>3015</c:v>
                </c:pt>
                <c:pt idx="99">
                  <c:v>3016</c:v>
                </c:pt>
                <c:pt idx="100">
                  <c:v>3017</c:v>
                </c:pt>
                <c:pt idx="101">
                  <c:v>3018</c:v>
                </c:pt>
                <c:pt idx="102">
                  <c:v>3019</c:v>
                </c:pt>
                <c:pt idx="103">
                  <c:v>3020</c:v>
                </c:pt>
                <c:pt idx="104">
                  <c:v>3021</c:v>
                </c:pt>
                <c:pt idx="105">
                  <c:v>3022</c:v>
                </c:pt>
                <c:pt idx="106">
                  <c:v>3023</c:v>
                </c:pt>
                <c:pt idx="107">
                  <c:v>3024</c:v>
                </c:pt>
                <c:pt idx="108">
                  <c:v>3025</c:v>
                </c:pt>
                <c:pt idx="109">
                  <c:v>3026</c:v>
                </c:pt>
                <c:pt idx="110">
                  <c:v>3027</c:v>
                </c:pt>
                <c:pt idx="111">
                  <c:v>3028</c:v>
                </c:pt>
                <c:pt idx="112">
                  <c:v>3029</c:v>
                </c:pt>
                <c:pt idx="113">
                  <c:v>3030</c:v>
                </c:pt>
                <c:pt idx="114">
                  <c:v>3031</c:v>
                </c:pt>
                <c:pt idx="115">
                  <c:v>3032</c:v>
                </c:pt>
                <c:pt idx="116">
                  <c:v>3033</c:v>
                </c:pt>
                <c:pt idx="117">
                  <c:v>3034</c:v>
                </c:pt>
                <c:pt idx="118">
                  <c:v>3035</c:v>
                </c:pt>
                <c:pt idx="119">
                  <c:v>3036</c:v>
                </c:pt>
                <c:pt idx="120">
                  <c:v>3037</c:v>
                </c:pt>
                <c:pt idx="121">
                  <c:v>3038</c:v>
                </c:pt>
                <c:pt idx="122">
                  <c:v>3039</c:v>
                </c:pt>
                <c:pt idx="123">
                  <c:v>3040</c:v>
                </c:pt>
                <c:pt idx="124">
                  <c:v>3041</c:v>
                </c:pt>
                <c:pt idx="125">
                  <c:v>3042</c:v>
                </c:pt>
                <c:pt idx="126">
                  <c:v>3043</c:v>
                </c:pt>
                <c:pt idx="127">
                  <c:v>3044</c:v>
                </c:pt>
                <c:pt idx="128">
                  <c:v>3045</c:v>
                </c:pt>
                <c:pt idx="129">
                  <c:v>3046</c:v>
                </c:pt>
                <c:pt idx="130">
                  <c:v>3047</c:v>
                </c:pt>
                <c:pt idx="131">
                  <c:v>3048</c:v>
                </c:pt>
                <c:pt idx="132">
                  <c:v>3049</c:v>
                </c:pt>
                <c:pt idx="133">
                  <c:v>3050</c:v>
                </c:pt>
                <c:pt idx="134">
                  <c:v>3051</c:v>
                </c:pt>
                <c:pt idx="135">
                  <c:v>3052</c:v>
                </c:pt>
                <c:pt idx="136">
                  <c:v>3053</c:v>
                </c:pt>
                <c:pt idx="137">
                  <c:v>3054</c:v>
                </c:pt>
                <c:pt idx="138">
                  <c:v>3055</c:v>
                </c:pt>
                <c:pt idx="139">
                  <c:v>3056</c:v>
                </c:pt>
                <c:pt idx="140">
                  <c:v>3057</c:v>
                </c:pt>
                <c:pt idx="141">
                  <c:v>3058</c:v>
                </c:pt>
                <c:pt idx="142">
                  <c:v>3059</c:v>
                </c:pt>
                <c:pt idx="143">
                  <c:v>3060</c:v>
                </c:pt>
                <c:pt idx="144">
                  <c:v>3061</c:v>
                </c:pt>
                <c:pt idx="145">
                  <c:v>3062</c:v>
                </c:pt>
                <c:pt idx="146">
                  <c:v>3063</c:v>
                </c:pt>
                <c:pt idx="147">
                  <c:v>3064</c:v>
                </c:pt>
                <c:pt idx="148">
                  <c:v>3065</c:v>
                </c:pt>
                <c:pt idx="149">
                  <c:v>3066</c:v>
                </c:pt>
                <c:pt idx="150">
                  <c:v>3067</c:v>
                </c:pt>
                <c:pt idx="151">
                  <c:v>3068</c:v>
                </c:pt>
                <c:pt idx="152">
                  <c:v>3069</c:v>
                </c:pt>
                <c:pt idx="153">
                  <c:v>3070</c:v>
                </c:pt>
                <c:pt idx="154">
                  <c:v>3071</c:v>
                </c:pt>
                <c:pt idx="155">
                  <c:v>3072</c:v>
                </c:pt>
                <c:pt idx="156">
                  <c:v>3073</c:v>
                </c:pt>
                <c:pt idx="157">
                  <c:v>3074</c:v>
                </c:pt>
                <c:pt idx="158">
                  <c:v>3075</c:v>
                </c:pt>
                <c:pt idx="159">
                  <c:v>3076</c:v>
                </c:pt>
                <c:pt idx="160">
                  <c:v>3077</c:v>
                </c:pt>
                <c:pt idx="161">
                  <c:v>3078</c:v>
                </c:pt>
                <c:pt idx="162">
                  <c:v>3079</c:v>
                </c:pt>
                <c:pt idx="163">
                  <c:v>3080</c:v>
                </c:pt>
                <c:pt idx="164">
                  <c:v>3081</c:v>
                </c:pt>
                <c:pt idx="165">
                  <c:v>3082</c:v>
                </c:pt>
                <c:pt idx="166">
                  <c:v>3083</c:v>
                </c:pt>
                <c:pt idx="167">
                  <c:v>3084</c:v>
                </c:pt>
                <c:pt idx="168">
                  <c:v>3085</c:v>
                </c:pt>
                <c:pt idx="169">
                  <c:v>3086</c:v>
                </c:pt>
                <c:pt idx="170">
                  <c:v>3087</c:v>
                </c:pt>
                <c:pt idx="171">
                  <c:v>3088</c:v>
                </c:pt>
                <c:pt idx="172">
                  <c:v>3089</c:v>
                </c:pt>
                <c:pt idx="173">
                  <c:v>3090</c:v>
                </c:pt>
                <c:pt idx="174">
                  <c:v>3091</c:v>
                </c:pt>
                <c:pt idx="175">
                  <c:v>3092</c:v>
                </c:pt>
                <c:pt idx="176">
                  <c:v>3093</c:v>
                </c:pt>
                <c:pt idx="177">
                  <c:v>3094</c:v>
                </c:pt>
                <c:pt idx="178">
                  <c:v>3095</c:v>
                </c:pt>
                <c:pt idx="179">
                  <c:v>3096</c:v>
                </c:pt>
                <c:pt idx="180">
                  <c:v>3097</c:v>
                </c:pt>
                <c:pt idx="181">
                  <c:v>3098</c:v>
                </c:pt>
                <c:pt idx="182">
                  <c:v>3099</c:v>
                </c:pt>
                <c:pt idx="183">
                  <c:v>3100</c:v>
                </c:pt>
                <c:pt idx="184">
                  <c:v>3101</c:v>
                </c:pt>
                <c:pt idx="185">
                  <c:v>3102</c:v>
                </c:pt>
                <c:pt idx="186">
                  <c:v>3103</c:v>
                </c:pt>
                <c:pt idx="187">
                  <c:v>3104</c:v>
                </c:pt>
                <c:pt idx="188">
                  <c:v>3105</c:v>
                </c:pt>
                <c:pt idx="189">
                  <c:v>3106</c:v>
                </c:pt>
                <c:pt idx="190">
                  <c:v>3107</c:v>
                </c:pt>
                <c:pt idx="191">
                  <c:v>3108</c:v>
                </c:pt>
                <c:pt idx="192">
                  <c:v>3109</c:v>
                </c:pt>
                <c:pt idx="193">
                  <c:v>3110</c:v>
                </c:pt>
                <c:pt idx="194">
                  <c:v>3111</c:v>
                </c:pt>
                <c:pt idx="195">
                  <c:v>3112</c:v>
                </c:pt>
                <c:pt idx="196">
                  <c:v>3113</c:v>
                </c:pt>
                <c:pt idx="197">
                  <c:v>3114</c:v>
                </c:pt>
                <c:pt idx="198">
                  <c:v>3115</c:v>
                </c:pt>
                <c:pt idx="199">
                  <c:v>3116</c:v>
                </c:pt>
                <c:pt idx="200">
                  <c:v>3117</c:v>
                </c:pt>
                <c:pt idx="201">
                  <c:v>3118</c:v>
                </c:pt>
                <c:pt idx="202">
                  <c:v>3119</c:v>
                </c:pt>
                <c:pt idx="203">
                  <c:v>3120</c:v>
                </c:pt>
                <c:pt idx="204">
                  <c:v>3121</c:v>
                </c:pt>
                <c:pt idx="205">
                  <c:v>3122</c:v>
                </c:pt>
                <c:pt idx="206">
                  <c:v>3123</c:v>
                </c:pt>
                <c:pt idx="207">
                  <c:v>3124</c:v>
                </c:pt>
                <c:pt idx="208">
                  <c:v>3125</c:v>
                </c:pt>
                <c:pt idx="209">
                  <c:v>3126</c:v>
                </c:pt>
                <c:pt idx="210">
                  <c:v>3127</c:v>
                </c:pt>
                <c:pt idx="211">
                  <c:v>3128</c:v>
                </c:pt>
                <c:pt idx="212">
                  <c:v>3129</c:v>
                </c:pt>
                <c:pt idx="213">
                  <c:v>3130</c:v>
                </c:pt>
                <c:pt idx="214">
                  <c:v>3131</c:v>
                </c:pt>
                <c:pt idx="215">
                  <c:v>3132</c:v>
                </c:pt>
                <c:pt idx="216">
                  <c:v>3133</c:v>
                </c:pt>
                <c:pt idx="217">
                  <c:v>3134</c:v>
                </c:pt>
                <c:pt idx="218">
                  <c:v>3135</c:v>
                </c:pt>
                <c:pt idx="219">
                  <c:v>3136</c:v>
                </c:pt>
                <c:pt idx="220">
                  <c:v>3137</c:v>
                </c:pt>
                <c:pt idx="221">
                  <c:v>3138</c:v>
                </c:pt>
                <c:pt idx="222">
                  <c:v>3139</c:v>
                </c:pt>
                <c:pt idx="223">
                  <c:v>3140</c:v>
                </c:pt>
                <c:pt idx="224">
                  <c:v>3141</c:v>
                </c:pt>
                <c:pt idx="225">
                  <c:v>3142</c:v>
                </c:pt>
                <c:pt idx="226">
                  <c:v>3143</c:v>
                </c:pt>
                <c:pt idx="227">
                  <c:v>3144</c:v>
                </c:pt>
                <c:pt idx="228">
                  <c:v>3145</c:v>
                </c:pt>
                <c:pt idx="229">
                  <c:v>3146</c:v>
                </c:pt>
                <c:pt idx="230">
                  <c:v>3147</c:v>
                </c:pt>
                <c:pt idx="231">
                  <c:v>3148</c:v>
                </c:pt>
                <c:pt idx="232">
                  <c:v>3149</c:v>
                </c:pt>
                <c:pt idx="233">
                  <c:v>3150</c:v>
                </c:pt>
                <c:pt idx="234">
                  <c:v>3151</c:v>
                </c:pt>
                <c:pt idx="235">
                  <c:v>3152</c:v>
                </c:pt>
                <c:pt idx="236">
                  <c:v>3153</c:v>
                </c:pt>
                <c:pt idx="237">
                  <c:v>3154</c:v>
                </c:pt>
                <c:pt idx="238">
                  <c:v>3155</c:v>
                </c:pt>
                <c:pt idx="239">
                  <c:v>3156</c:v>
                </c:pt>
                <c:pt idx="240">
                  <c:v>3157</c:v>
                </c:pt>
                <c:pt idx="241">
                  <c:v>3158</c:v>
                </c:pt>
                <c:pt idx="242">
                  <c:v>3159</c:v>
                </c:pt>
                <c:pt idx="243">
                  <c:v>3160</c:v>
                </c:pt>
                <c:pt idx="244">
                  <c:v>3161</c:v>
                </c:pt>
                <c:pt idx="245">
                  <c:v>3162</c:v>
                </c:pt>
                <c:pt idx="246">
                  <c:v>3163</c:v>
                </c:pt>
                <c:pt idx="247">
                  <c:v>3164</c:v>
                </c:pt>
                <c:pt idx="248">
                  <c:v>3165</c:v>
                </c:pt>
                <c:pt idx="249">
                  <c:v>3166</c:v>
                </c:pt>
                <c:pt idx="250">
                  <c:v>3167</c:v>
                </c:pt>
                <c:pt idx="251">
                  <c:v>3168</c:v>
                </c:pt>
                <c:pt idx="252">
                  <c:v>3169</c:v>
                </c:pt>
                <c:pt idx="253">
                  <c:v>3170</c:v>
                </c:pt>
                <c:pt idx="254">
                  <c:v>3171</c:v>
                </c:pt>
                <c:pt idx="255">
                  <c:v>3172</c:v>
                </c:pt>
                <c:pt idx="256">
                  <c:v>3173</c:v>
                </c:pt>
                <c:pt idx="257">
                  <c:v>3174</c:v>
                </c:pt>
                <c:pt idx="258">
                  <c:v>3175</c:v>
                </c:pt>
                <c:pt idx="259">
                  <c:v>3176</c:v>
                </c:pt>
                <c:pt idx="260">
                  <c:v>3177</c:v>
                </c:pt>
                <c:pt idx="261">
                  <c:v>3178</c:v>
                </c:pt>
                <c:pt idx="262">
                  <c:v>3179</c:v>
                </c:pt>
                <c:pt idx="263">
                  <c:v>3180</c:v>
                </c:pt>
                <c:pt idx="264">
                  <c:v>3181</c:v>
                </c:pt>
                <c:pt idx="265">
                  <c:v>3182</c:v>
                </c:pt>
                <c:pt idx="266">
                  <c:v>3183</c:v>
                </c:pt>
                <c:pt idx="267">
                  <c:v>3184</c:v>
                </c:pt>
                <c:pt idx="268">
                  <c:v>3185</c:v>
                </c:pt>
                <c:pt idx="269">
                  <c:v>3186</c:v>
                </c:pt>
                <c:pt idx="270">
                  <c:v>3187</c:v>
                </c:pt>
                <c:pt idx="271">
                  <c:v>3188</c:v>
                </c:pt>
                <c:pt idx="272">
                  <c:v>3189</c:v>
                </c:pt>
                <c:pt idx="273">
                  <c:v>3190</c:v>
                </c:pt>
                <c:pt idx="274">
                  <c:v>3191</c:v>
                </c:pt>
                <c:pt idx="275">
                  <c:v>3192</c:v>
                </c:pt>
                <c:pt idx="276">
                  <c:v>3193</c:v>
                </c:pt>
                <c:pt idx="277">
                  <c:v>3194</c:v>
                </c:pt>
                <c:pt idx="278">
                  <c:v>3195</c:v>
                </c:pt>
                <c:pt idx="279">
                  <c:v>3196</c:v>
                </c:pt>
                <c:pt idx="280">
                  <c:v>3197</c:v>
                </c:pt>
                <c:pt idx="281">
                  <c:v>3198</c:v>
                </c:pt>
                <c:pt idx="282">
                  <c:v>3199</c:v>
                </c:pt>
                <c:pt idx="283">
                  <c:v>3200</c:v>
                </c:pt>
                <c:pt idx="284">
                  <c:v>3201</c:v>
                </c:pt>
                <c:pt idx="285">
                  <c:v>3202</c:v>
                </c:pt>
                <c:pt idx="286">
                  <c:v>3203</c:v>
                </c:pt>
                <c:pt idx="287">
                  <c:v>3204</c:v>
                </c:pt>
                <c:pt idx="288">
                  <c:v>3205</c:v>
                </c:pt>
                <c:pt idx="289">
                  <c:v>3206</c:v>
                </c:pt>
                <c:pt idx="290">
                  <c:v>3207</c:v>
                </c:pt>
                <c:pt idx="291">
                  <c:v>3208</c:v>
                </c:pt>
                <c:pt idx="292">
                  <c:v>3209</c:v>
                </c:pt>
                <c:pt idx="293">
                  <c:v>3210</c:v>
                </c:pt>
                <c:pt idx="294">
                  <c:v>3211</c:v>
                </c:pt>
                <c:pt idx="295">
                  <c:v>3212</c:v>
                </c:pt>
                <c:pt idx="296">
                  <c:v>3213</c:v>
                </c:pt>
                <c:pt idx="297">
                  <c:v>3214</c:v>
                </c:pt>
                <c:pt idx="298">
                  <c:v>3215</c:v>
                </c:pt>
                <c:pt idx="299">
                  <c:v>3216</c:v>
                </c:pt>
                <c:pt idx="300">
                  <c:v>3217</c:v>
                </c:pt>
                <c:pt idx="301">
                  <c:v>3218</c:v>
                </c:pt>
                <c:pt idx="302">
                  <c:v>3219</c:v>
                </c:pt>
                <c:pt idx="303">
                  <c:v>3220</c:v>
                </c:pt>
                <c:pt idx="304">
                  <c:v>3221</c:v>
                </c:pt>
                <c:pt idx="305">
                  <c:v>3222</c:v>
                </c:pt>
                <c:pt idx="306">
                  <c:v>3223</c:v>
                </c:pt>
                <c:pt idx="307">
                  <c:v>3224</c:v>
                </c:pt>
                <c:pt idx="308">
                  <c:v>3225</c:v>
                </c:pt>
                <c:pt idx="309">
                  <c:v>3226</c:v>
                </c:pt>
                <c:pt idx="310">
                  <c:v>3227</c:v>
                </c:pt>
                <c:pt idx="311">
                  <c:v>3228</c:v>
                </c:pt>
                <c:pt idx="312">
                  <c:v>3229</c:v>
                </c:pt>
                <c:pt idx="313">
                  <c:v>3230</c:v>
                </c:pt>
                <c:pt idx="314">
                  <c:v>3231</c:v>
                </c:pt>
                <c:pt idx="315">
                  <c:v>3232</c:v>
                </c:pt>
                <c:pt idx="316">
                  <c:v>3233</c:v>
                </c:pt>
                <c:pt idx="317">
                  <c:v>3234</c:v>
                </c:pt>
                <c:pt idx="318">
                  <c:v>3235</c:v>
                </c:pt>
                <c:pt idx="319">
                  <c:v>3236</c:v>
                </c:pt>
                <c:pt idx="320">
                  <c:v>3237</c:v>
                </c:pt>
                <c:pt idx="321">
                  <c:v>3238</c:v>
                </c:pt>
                <c:pt idx="322">
                  <c:v>3239</c:v>
                </c:pt>
                <c:pt idx="323">
                  <c:v>3240</c:v>
                </c:pt>
                <c:pt idx="324">
                  <c:v>3241</c:v>
                </c:pt>
                <c:pt idx="325">
                  <c:v>3242</c:v>
                </c:pt>
                <c:pt idx="326">
                  <c:v>3243</c:v>
                </c:pt>
                <c:pt idx="327">
                  <c:v>3244</c:v>
                </c:pt>
                <c:pt idx="328">
                  <c:v>3245</c:v>
                </c:pt>
                <c:pt idx="329">
                  <c:v>3246</c:v>
                </c:pt>
                <c:pt idx="330">
                  <c:v>3247</c:v>
                </c:pt>
                <c:pt idx="331">
                  <c:v>3248</c:v>
                </c:pt>
                <c:pt idx="332">
                  <c:v>3249</c:v>
                </c:pt>
                <c:pt idx="333">
                  <c:v>3250</c:v>
                </c:pt>
                <c:pt idx="334">
                  <c:v>3251</c:v>
                </c:pt>
                <c:pt idx="335">
                  <c:v>3252</c:v>
                </c:pt>
                <c:pt idx="336">
                  <c:v>3253</c:v>
                </c:pt>
                <c:pt idx="337">
                  <c:v>3254</c:v>
                </c:pt>
                <c:pt idx="338">
                  <c:v>3255</c:v>
                </c:pt>
                <c:pt idx="339">
                  <c:v>3256</c:v>
                </c:pt>
                <c:pt idx="340">
                  <c:v>3257</c:v>
                </c:pt>
                <c:pt idx="341">
                  <c:v>3258</c:v>
                </c:pt>
                <c:pt idx="342">
                  <c:v>3259</c:v>
                </c:pt>
                <c:pt idx="343">
                  <c:v>3260</c:v>
                </c:pt>
                <c:pt idx="344">
                  <c:v>3261</c:v>
                </c:pt>
                <c:pt idx="345">
                  <c:v>3262</c:v>
                </c:pt>
                <c:pt idx="346">
                  <c:v>3263</c:v>
                </c:pt>
                <c:pt idx="347">
                  <c:v>3264</c:v>
                </c:pt>
                <c:pt idx="348">
                  <c:v>3265</c:v>
                </c:pt>
                <c:pt idx="349">
                  <c:v>3266</c:v>
                </c:pt>
                <c:pt idx="350">
                  <c:v>3267</c:v>
                </c:pt>
                <c:pt idx="351">
                  <c:v>3268</c:v>
                </c:pt>
                <c:pt idx="352">
                  <c:v>3269</c:v>
                </c:pt>
                <c:pt idx="353">
                  <c:v>3270</c:v>
                </c:pt>
                <c:pt idx="354">
                  <c:v>3271</c:v>
                </c:pt>
                <c:pt idx="355">
                  <c:v>3272</c:v>
                </c:pt>
                <c:pt idx="356">
                  <c:v>3273</c:v>
                </c:pt>
                <c:pt idx="357">
                  <c:v>3274</c:v>
                </c:pt>
                <c:pt idx="358">
                  <c:v>3275</c:v>
                </c:pt>
                <c:pt idx="359">
                  <c:v>3276</c:v>
                </c:pt>
                <c:pt idx="360">
                  <c:v>3277</c:v>
                </c:pt>
                <c:pt idx="361">
                  <c:v>3278</c:v>
                </c:pt>
                <c:pt idx="362">
                  <c:v>3279</c:v>
                </c:pt>
                <c:pt idx="363">
                  <c:v>3280</c:v>
                </c:pt>
                <c:pt idx="364">
                  <c:v>3281</c:v>
                </c:pt>
                <c:pt idx="365">
                  <c:v>3282</c:v>
                </c:pt>
                <c:pt idx="366">
                  <c:v>3283</c:v>
                </c:pt>
                <c:pt idx="367">
                  <c:v>3284</c:v>
                </c:pt>
                <c:pt idx="368">
                  <c:v>3285</c:v>
                </c:pt>
                <c:pt idx="369">
                  <c:v>3286</c:v>
                </c:pt>
                <c:pt idx="370">
                  <c:v>3287</c:v>
                </c:pt>
                <c:pt idx="371">
                  <c:v>3288</c:v>
                </c:pt>
                <c:pt idx="372">
                  <c:v>3289</c:v>
                </c:pt>
                <c:pt idx="373">
                  <c:v>3290</c:v>
                </c:pt>
                <c:pt idx="374">
                  <c:v>3291</c:v>
                </c:pt>
                <c:pt idx="375">
                  <c:v>3292</c:v>
                </c:pt>
                <c:pt idx="376">
                  <c:v>3293</c:v>
                </c:pt>
                <c:pt idx="377">
                  <c:v>3294</c:v>
                </c:pt>
              </c:numCache>
            </c:numRef>
          </c:xVal>
          <c:yVal>
            <c:numRef>
              <c:f>Graph!$D$913:$D$1288</c:f>
              <c:numCache>
                <c:formatCode>General</c:formatCode>
                <c:ptCount val="376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Graph!$A$912:$A$1289</c:f>
              <c:numCache>
                <c:formatCode>General</c:formatCode>
                <c:ptCount val="378"/>
                <c:pt idx="0">
                  <c:v>2917</c:v>
                </c:pt>
                <c:pt idx="1">
                  <c:v>2918</c:v>
                </c:pt>
                <c:pt idx="2">
                  <c:v>2919</c:v>
                </c:pt>
                <c:pt idx="3">
                  <c:v>2920</c:v>
                </c:pt>
                <c:pt idx="4">
                  <c:v>2921</c:v>
                </c:pt>
                <c:pt idx="5">
                  <c:v>2922</c:v>
                </c:pt>
                <c:pt idx="6">
                  <c:v>2923</c:v>
                </c:pt>
                <c:pt idx="7">
                  <c:v>2924</c:v>
                </c:pt>
                <c:pt idx="8">
                  <c:v>2925</c:v>
                </c:pt>
                <c:pt idx="9">
                  <c:v>2926</c:v>
                </c:pt>
                <c:pt idx="10">
                  <c:v>2927</c:v>
                </c:pt>
                <c:pt idx="11">
                  <c:v>2928</c:v>
                </c:pt>
                <c:pt idx="12">
                  <c:v>2929</c:v>
                </c:pt>
                <c:pt idx="13">
                  <c:v>2930</c:v>
                </c:pt>
                <c:pt idx="14">
                  <c:v>2931</c:v>
                </c:pt>
                <c:pt idx="15">
                  <c:v>2932</c:v>
                </c:pt>
                <c:pt idx="16">
                  <c:v>2933</c:v>
                </c:pt>
                <c:pt idx="17">
                  <c:v>2934</c:v>
                </c:pt>
                <c:pt idx="18">
                  <c:v>2935</c:v>
                </c:pt>
                <c:pt idx="19">
                  <c:v>2936</c:v>
                </c:pt>
                <c:pt idx="20">
                  <c:v>2937</c:v>
                </c:pt>
                <c:pt idx="21">
                  <c:v>2938</c:v>
                </c:pt>
                <c:pt idx="22">
                  <c:v>2939</c:v>
                </c:pt>
                <c:pt idx="23">
                  <c:v>2940</c:v>
                </c:pt>
                <c:pt idx="24">
                  <c:v>2941</c:v>
                </c:pt>
                <c:pt idx="25">
                  <c:v>2942</c:v>
                </c:pt>
                <c:pt idx="26">
                  <c:v>2943</c:v>
                </c:pt>
                <c:pt idx="27">
                  <c:v>2944</c:v>
                </c:pt>
                <c:pt idx="28">
                  <c:v>2945</c:v>
                </c:pt>
                <c:pt idx="29">
                  <c:v>2946</c:v>
                </c:pt>
                <c:pt idx="30">
                  <c:v>2947</c:v>
                </c:pt>
                <c:pt idx="31">
                  <c:v>2948</c:v>
                </c:pt>
                <c:pt idx="32">
                  <c:v>2949</c:v>
                </c:pt>
                <c:pt idx="33">
                  <c:v>2950</c:v>
                </c:pt>
                <c:pt idx="34">
                  <c:v>2951</c:v>
                </c:pt>
                <c:pt idx="35">
                  <c:v>2952</c:v>
                </c:pt>
                <c:pt idx="36">
                  <c:v>2953</c:v>
                </c:pt>
                <c:pt idx="37">
                  <c:v>2954</c:v>
                </c:pt>
                <c:pt idx="38">
                  <c:v>2955</c:v>
                </c:pt>
                <c:pt idx="39">
                  <c:v>2956</c:v>
                </c:pt>
                <c:pt idx="40">
                  <c:v>2957</c:v>
                </c:pt>
                <c:pt idx="41">
                  <c:v>2958</c:v>
                </c:pt>
                <c:pt idx="42">
                  <c:v>2959</c:v>
                </c:pt>
                <c:pt idx="43">
                  <c:v>2960</c:v>
                </c:pt>
                <c:pt idx="44">
                  <c:v>2961</c:v>
                </c:pt>
                <c:pt idx="45">
                  <c:v>2962</c:v>
                </c:pt>
                <c:pt idx="46">
                  <c:v>2963</c:v>
                </c:pt>
                <c:pt idx="47">
                  <c:v>2964</c:v>
                </c:pt>
                <c:pt idx="48">
                  <c:v>2965</c:v>
                </c:pt>
                <c:pt idx="49">
                  <c:v>2966</c:v>
                </c:pt>
                <c:pt idx="50">
                  <c:v>2967</c:v>
                </c:pt>
                <c:pt idx="51">
                  <c:v>2968</c:v>
                </c:pt>
                <c:pt idx="52">
                  <c:v>2969</c:v>
                </c:pt>
                <c:pt idx="53">
                  <c:v>2970</c:v>
                </c:pt>
                <c:pt idx="54">
                  <c:v>2971</c:v>
                </c:pt>
                <c:pt idx="55">
                  <c:v>2972</c:v>
                </c:pt>
                <c:pt idx="56">
                  <c:v>2973</c:v>
                </c:pt>
                <c:pt idx="57">
                  <c:v>2974</c:v>
                </c:pt>
                <c:pt idx="58">
                  <c:v>2975</c:v>
                </c:pt>
                <c:pt idx="59">
                  <c:v>2976</c:v>
                </c:pt>
                <c:pt idx="60">
                  <c:v>2977</c:v>
                </c:pt>
                <c:pt idx="61">
                  <c:v>2978</c:v>
                </c:pt>
                <c:pt idx="62">
                  <c:v>2979</c:v>
                </c:pt>
                <c:pt idx="63">
                  <c:v>2980</c:v>
                </c:pt>
                <c:pt idx="64">
                  <c:v>2981</c:v>
                </c:pt>
                <c:pt idx="65">
                  <c:v>2982</c:v>
                </c:pt>
                <c:pt idx="66">
                  <c:v>2983</c:v>
                </c:pt>
                <c:pt idx="67">
                  <c:v>2984</c:v>
                </c:pt>
                <c:pt idx="68">
                  <c:v>2985</c:v>
                </c:pt>
                <c:pt idx="69">
                  <c:v>2986</c:v>
                </c:pt>
                <c:pt idx="70">
                  <c:v>2987</c:v>
                </c:pt>
                <c:pt idx="71">
                  <c:v>2988</c:v>
                </c:pt>
                <c:pt idx="72">
                  <c:v>2989</c:v>
                </c:pt>
                <c:pt idx="73">
                  <c:v>2990</c:v>
                </c:pt>
                <c:pt idx="74">
                  <c:v>2991</c:v>
                </c:pt>
                <c:pt idx="75">
                  <c:v>2992</c:v>
                </c:pt>
                <c:pt idx="76">
                  <c:v>2993</c:v>
                </c:pt>
                <c:pt idx="77">
                  <c:v>2994</c:v>
                </c:pt>
                <c:pt idx="78">
                  <c:v>2995</c:v>
                </c:pt>
                <c:pt idx="79">
                  <c:v>2996</c:v>
                </c:pt>
                <c:pt idx="80">
                  <c:v>2997</c:v>
                </c:pt>
                <c:pt idx="81">
                  <c:v>2998</c:v>
                </c:pt>
                <c:pt idx="82">
                  <c:v>2999</c:v>
                </c:pt>
                <c:pt idx="83">
                  <c:v>3000</c:v>
                </c:pt>
                <c:pt idx="84">
                  <c:v>3001</c:v>
                </c:pt>
                <c:pt idx="85">
                  <c:v>3002</c:v>
                </c:pt>
                <c:pt idx="86">
                  <c:v>3003</c:v>
                </c:pt>
                <c:pt idx="87">
                  <c:v>3004</c:v>
                </c:pt>
                <c:pt idx="88">
                  <c:v>3005</c:v>
                </c:pt>
                <c:pt idx="89">
                  <c:v>3006</c:v>
                </c:pt>
                <c:pt idx="90">
                  <c:v>3007</c:v>
                </c:pt>
                <c:pt idx="91">
                  <c:v>3008</c:v>
                </c:pt>
                <c:pt idx="92">
                  <c:v>3009</c:v>
                </c:pt>
                <c:pt idx="93">
                  <c:v>3010</c:v>
                </c:pt>
                <c:pt idx="94">
                  <c:v>3011</c:v>
                </c:pt>
                <c:pt idx="95">
                  <c:v>3012</c:v>
                </c:pt>
                <c:pt idx="96">
                  <c:v>3013</c:v>
                </c:pt>
                <c:pt idx="97">
                  <c:v>3014</c:v>
                </c:pt>
                <c:pt idx="98">
                  <c:v>3015</c:v>
                </c:pt>
                <c:pt idx="99">
                  <c:v>3016</c:v>
                </c:pt>
                <c:pt idx="100">
                  <c:v>3017</c:v>
                </c:pt>
                <c:pt idx="101">
                  <c:v>3018</c:v>
                </c:pt>
                <c:pt idx="102">
                  <c:v>3019</c:v>
                </c:pt>
                <c:pt idx="103">
                  <c:v>3020</c:v>
                </c:pt>
                <c:pt idx="104">
                  <c:v>3021</c:v>
                </c:pt>
                <c:pt idx="105">
                  <c:v>3022</c:v>
                </c:pt>
                <c:pt idx="106">
                  <c:v>3023</c:v>
                </c:pt>
                <c:pt idx="107">
                  <c:v>3024</c:v>
                </c:pt>
                <c:pt idx="108">
                  <c:v>3025</c:v>
                </c:pt>
                <c:pt idx="109">
                  <c:v>3026</c:v>
                </c:pt>
                <c:pt idx="110">
                  <c:v>3027</c:v>
                </c:pt>
                <c:pt idx="111">
                  <c:v>3028</c:v>
                </c:pt>
                <c:pt idx="112">
                  <c:v>3029</c:v>
                </c:pt>
                <c:pt idx="113">
                  <c:v>3030</c:v>
                </c:pt>
                <c:pt idx="114">
                  <c:v>3031</c:v>
                </c:pt>
                <c:pt idx="115">
                  <c:v>3032</c:v>
                </c:pt>
                <c:pt idx="116">
                  <c:v>3033</c:v>
                </c:pt>
                <c:pt idx="117">
                  <c:v>3034</c:v>
                </c:pt>
                <c:pt idx="118">
                  <c:v>3035</c:v>
                </c:pt>
                <c:pt idx="119">
                  <c:v>3036</c:v>
                </c:pt>
                <c:pt idx="120">
                  <c:v>3037</c:v>
                </c:pt>
                <c:pt idx="121">
                  <c:v>3038</c:v>
                </c:pt>
                <c:pt idx="122">
                  <c:v>3039</c:v>
                </c:pt>
                <c:pt idx="123">
                  <c:v>3040</c:v>
                </c:pt>
                <c:pt idx="124">
                  <c:v>3041</c:v>
                </c:pt>
                <c:pt idx="125">
                  <c:v>3042</c:v>
                </c:pt>
                <c:pt idx="126">
                  <c:v>3043</c:v>
                </c:pt>
                <c:pt idx="127">
                  <c:v>3044</c:v>
                </c:pt>
                <c:pt idx="128">
                  <c:v>3045</c:v>
                </c:pt>
                <c:pt idx="129">
                  <c:v>3046</c:v>
                </c:pt>
                <c:pt idx="130">
                  <c:v>3047</c:v>
                </c:pt>
                <c:pt idx="131">
                  <c:v>3048</c:v>
                </c:pt>
                <c:pt idx="132">
                  <c:v>3049</c:v>
                </c:pt>
                <c:pt idx="133">
                  <c:v>3050</c:v>
                </c:pt>
                <c:pt idx="134">
                  <c:v>3051</c:v>
                </c:pt>
                <c:pt idx="135">
                  <c:v>3052</c:v>
                </c:pt>
                <c:pt idx="136">
                  <c:v>3053</c:v>
                </c:pt>
                <c:pt idx="137">
                  <c:v>3054</c:v>
                </c:pt>
                <c:pt idx="138">
                  <c:v>3055</c:v>
                </c:pt>
                <c:pt idx="139">
                  <c:v>3056</c:v>
                </c:pt>
                <c:pt idx="140">
                  <c:v>3057</c:v>
                </c:pt>
                <c:pt idx="141">
                  <c:v>3058</c:v>
                </c:pt>
                <c:pt idx="142">
                  <c:v>3059</c:v>
                </c:pt>
                <c:pt idx="143">
                  <c:v>3060</c:v>
                </c:pt>
                <c:pt idx="144">
                  <c:v>3061</c:v>
                </c:pt>
                <c:pt idx="145">
                  <c:v>3062</c:v>
                </c:pt>
                <c:pt idx="146">
                  <c:v>3063</c:v>
                </c:pt>
                <c:pt idx="147">
                  <c:v>3064</c:v>
                </c:pt>
                <c:pt idx="148">
                  <c:v>3065</c:v>
                </c:pt>
                <c:pt idx="149">
                  <c:v>3066</c:v>
                </c:pt>
                <c:pt idx="150">
                  <c:v>3067</c:v>
                </c:pt>
                <c:pt idx="151">
                  <c:v>3068</c:v>
                </c:pt>
                <c:pt idx="152">
                  <c:v>3069</c:v>
                </c:pt>
                <c:pt idx="153">
                  <c:v>3070</c:v>
                </c:pt>
                <c:pt idx="154">
                  <c:v>3071</c:v>
                </c:pt>
                <c:pt idx="155">
                  <c:v>3072</c:v>
                </c:pt>
                <c:pt idx="156">
                  <c:v>3073</c:v>
                </c:pt>
                <c:pt idx="157">
                  <c:v>3074</c:v>
                </c:pt>
                <c:pt idx="158">
                  <c:v>3075</c:v>
                </c:pt>
                <c:pt idx="159">
                  <c:v>3076</c:v>
                </c:pt>
                <c:pt idx="160">
                  <c:v>3077</c:v>
                </c:pt>
                <c:pt idx="161">
                  <c:v>3078</c:v>
                </c:pt>
                <c:pt idx="162">
                  <c:v>3079</c:v>
                </c:pt>
                <c:pt idx="163">
                  <c:v>3080</c:v>
                </c:pt>
                <c:pt idx="164">
                  <c:v>3081</c:v>
                </c:pt>
                <c:pt idx="165">
                  <c:v>3082</c:v>
                </c:pt>
                <c:pt idx="166">
                  <c:v>3083</c:v>
                </c:pt>
                <c:pt idx="167">
                  <c:v>3084</c:v>
                </c:pt>
                <c:pt idx="168">
                  <c:v>3085</c:v>
                </c:pt>
                <c:pt idx="169">
                  <c:v>3086</c:v>
                </c:pt>
                <c:pt idx="170">
                  <c:v>3087</c:v>
                </c:pt>
                <c:pt idx="171">
                  <c:v>3088</c:v>
                </c:pt>
                <c:pt idx="172">
                  <c:v>3089</c:v>
                </c:pt>
                <c:pt idx="173">
                  <c:v>3090</c:v>
                </c:pt>
                <c:pt idx="174">
                  <c:v>3091</c:v>
                </c:pt>
                <c:pt idx="175">
                  <c:v>3092</c:v>
                </c:pt>
                <c:pt idx="176">
                  <c:v>3093</c:v>
                </c:pt>
                <c:pt idx="177">
                  <c:v>3094</c:v>
                </c:pt>
                <c:pt idx="178">
                  <c:v>3095</c:v>
                </c:pt>
                <c:pt idx="179">
                  <c:v>3096</c:v>
                </c:pt>
                <c:pt idx="180">
                  <c:v>3097</c:v>
                </c:pt>
                <c:pt idx="181">
                  <c:v>3098</c:v>
                </c:pt>
                <c:pt idx="182">
                  <c:v>3099</c:v>
                </c:pt>
                <c:pt idx="183">
                  <c:v>3100</c:v>
                </c:pt>
                <c:pt idx="184">
                  <c:v>3101</c:v>
                </c:pt>
                <c:pt idx="185">
                  <c:v>3102</c:v>
                </c:pt>
                <c:pt idx="186">
                  <c:v>3103</c:v>
                </c:pt>
                <c:pt idx="187">
                  <c:v>3104</c:v>
                </c:pt>
                <c:pt idx="188">
                  <c:v>3105</c:v>
                </c:pt>
                <c:pt idx="189">
                  <c:v>3106</c:v>
                </c:pt>
                <c:pt idx="190">
                  <c:v>3107</c:v>
                </c:pt>
                <c:pt idx="191">
                  <c:v>3108</c:v>
                </c:pt>
                <c:pt idx="192">
                  <c:v>3109</c:v>
                </c:pt>
                <c:pt idx="193">
                  <c:v>3110</c:v>
                </c:pt>
                <c:pt idx="194">
                  <c:v>3111</c:v>
                </c:pt>
                <c:pt idx="195">
                  <c:v>3112</c:v>
                </c:pt>
                <c:pt idx="196">
                  <c:v>3113</c:v>
                </c:pt>
                <c:pt idx="197">
                  <c:v>3114</c:v>
                </c:pt>
                <c:pt idx="198">
                  <c:v>3115</c:v>
                </c:pt>
                <c:pt idx="199">
                  <c:v>3116</c:v>
                </c:pt>
                <c:pt idx="200">
                  <c:v>3117</c:v>
                </c:pt>
                <c:pt idx="201">
                  <c:v>3118</c:v>
                </c:pt>
                <c:pt idx="202">
                  <c:v>3119</c:v>
                </c:pt>
                <c:pt idx="203">
                  <c:v>3120</c:v>
                </c:pt>
                <c:pt idx="204">
                  <c:v>3121</c:v>
                </c:pt>
                <c:pt idx="205">
                  <c:v>3122</c:v>
                </c:pt>
                <c:pt idx="206">
                  <c:v>3123</c:v>
                </c:pt>
                <c:pt idx="207">
                  <c:v>3124</c:v>
                </c:pt>
                <c:pt idx="208">
                  <c:v>3125</c:v>
                </c:pt>
                <c:pt idx="209">
                  <c:v>3126</c:v>
                </c:pt>
                <c:pt idx="210">
                  <c:v>3127</c:v>
                </c:pt>
                <c:pt idx="211">
                  <c:v>3128</c:v>
                </c:pt>
                <c:pt idx="212">
                  <c:v>3129</c:v>
                </c:pt>
                <c:pt idx="213">
                  <c:v>3130</c:v>
                </c:pt>
                <c:pt idx="214">
                  <c:v>3131</c:v>
                </c:pt>
                <c:pt idx="215">
                  <c:v>3132</c:v>
                </c:pt>
                <c:pt idx="216">
                  <c:v>3133</c:v>
                </c:pt>
                <c:pt idx="217">
                  <c:v>3134</c:v>
                </c:pt>
                <c:pt idx="218">
                  <c:v>3135</c:v>
                </c:pt>
                <c:pt idx="219">
                  <c:v>3136</c:v>
                </c:pt>
                <c:pt idx="220">
                  <c:v>3137</c:v>
                </c:pt>
                <c:pt idx="221">
                  <c:v>3138</c:v>
                </c:pt>
                <c:pt idx="222">
                  <c:v>3139</c:v>
                </c:pt>
                <c:pt idx="223">
                  <c:v>3140</c:v>
                </c:pt>
                <c:pt idx="224">
                  <c:v>3141</c:v>
                </c:pt>
                <c:pt idx="225">
                  <c:v>3142</c:v>
                </c:pt>
                <c:pt idx="226">
                  <c:v>3143</c:v>
                </c:pt>
                <c:pt idx="227">
                  <c:v>3144</c:v>
                </c:pt>
                <c:pt idx="228">
                  <c:v>3145</c:v>
                </c:pt>
                <c:pt idx="229">
                  <c:v>3146</c:v>
                </c:pt>
                <c:pt idx="230">
                  <c:v>3147</c:v>
                </c:pt>
                <c:pt idx="231">
                  <c:v>3148</c:v>
                </c:pt>
                <c:pt idx="232">
                  <c:v>3149</c:v>
                </c:pt>
                <c:pt idx="233">
                  <c:v>3150</c:v>
                </c:pt>
                <c:pt idx="234">
                  <c:v>3151</c:v>
                </c:pt>
                <c:pt idx="235">
                  <c:v>3152</c:v>
                </c:pt>
                <c:pt idx="236">
                  <c:v>3153</c:v>
                </c:pt>
                <c:pt idx="237">
                  <c:v>3154</c:v>
                </c:pt>
                <c:pt idx="238">
                  <c:v>3155</c:v>
                </c:pt>
                <c:pt idx="239">
                  <c:v>3156</c:v>
                </c:pt>
                <c:pt idx="240">
                  <c:v>3157</c:v>
                </c:pt>
                <c:pt idx="241">
                  <c:v>3158</c:v>
                </c:pt>
                <c:pt idx="242">
                  <c:v>3159</c:v>
                </c:pt>
                <c:pt idx="243">
                  <c:v>3160</c:v>
                </c:pt>
                <c:pt idx="244">
                  <c:v>3161</c:v>
                </c:pt>
                <c:pt idx="245">
                  <c:v>3162</c:v>
                </c:pt>
                <c:pt idx="246">
                  <c:v>3163</c:v>
                </c:pt>
                <c:pt idx="247">
                  <c:v>3164</c:v>
                </c:pt>
                <c:pt idx="248">
                  <c:v>3165</c:v>
                </c:pt>
                <c:pt idx="249">
                  <c:v>3166</c:v>
                </c:pt>
                <c:pt idx="250">
                  <c:v>3167</c:v>
                </c:pt>
                <c:pt idx="251">
                  <c:v>3168</c:v>
                </c:pt>
                <c:pt idx="252">
                  <c:v>3169</c:v>
                </c:pt>
                <c:pt idx="253">
                  <c:v>3170</c:v>
                </c:pt>
                <c:pt idx="254">
                  <c:v>3171</c:v>
                </c:pt>
                <c:pt idx="255">
                  <c:v>3172</c:v>
                </c:pt>
                <c:pt idx="256">
                  <c:v>3173</c:v>
                </c:pt>
                <c:pt idx="257">
                  <c:v>3174</c:v>
                </c:pt>
                <c:pt idx="258">
                  <c:v>3175</c:v>
                </c:pt>
                <c:pt idx="259">
                  <c:v>3176</c:v>
                </c:pt>
                <c:pt idx="260">
                  <c:v>3177</c:v>
                </c:pt>
                <c:pt idx="261">
                  <c:v>3178</c:v>
                </c:pt>
                <c:pt idx="262">
                  <c:v>3179</c:v>
                </c:pt>
                <c:pt idx="263">
                  <c:v>3180</c:v>
                </c:pt>
                <c:pt idx="264">
                  <c:v>3181</c:v>
                </c:pt>
                <c:pt idx="265">
                  <c:v>3182</c:v>
                </c:pt>
                <c:pt idx="266">
                  <c:v>3183</c:v>
                </c:pt>
                <c:pt idx="267">
                  <c:v>3184</c:v>
                </c:pt>
                <c:pt idx="268">
                  <c:v>3185</c:v>
                </c:pt>
                <c:pt idx="269">
                  <c:v>3186</c:v>
                </c:pt>
                <c:pt idx="270">
                  <c:v>3187</c:v>
                </c:pt>
                <c:pt idx="271">
                  <c:v>3188</c:v>
                </c:pt>
                <c:pt idx="272">
                  <c:v>3189</c:v>
                </c:pt>
                <c:pt idx="273">
                  <c:v>3190</c:v>
                </c:pt>
                <c:pt idx="274">
                  <c:v>3191</c:v>
                </c:pt>
                <c:pt idx="275">
                  <c:v>3192</c:v>
                </c:pt>
                <c:pt idx="276">
                  <c:v>3193</c:v>
                </c:pt>
                <c:pt idx="277">
                  <c:v>3194</c:v>
                </c:pt>
                <c:pt idx="278">
                  <c:v>3195</c:v>
                </c:pt>
                <c:pt idx="279">
                  <c:v>3196</c:v>
                </c:pt>
                <c:pt idx="280">
                  <c:v>3197</c:v>
                </c:pt>
                <c:pt idx="281">
                  <c:v>3198</c:v>
                </c:pt>
                <c:pt idx="282">
                  <c:v>3199</c:v>
                </c:pt>
                <c:pt idx="283">
                  <c:v>3200</c:v>
                </c:pt>
                <c:pt idx="284">
                  <c:v>3201</c:v>
                </c:pt>
                <c:pt idx="285">
                  <c:v>3202</c:v>
                </c:pt>
                <c:pt idx="286">
                  <c:v>3203</c:v>
                </c:pt>
                <c:pt idx="287">
                  <c:v>3204</c:v>
                </c:pt>
                <c:pt idx="288">
                  <c:v>3205</c:v>
                </c:pt>
                <c:pt idx="289">
                  <c:v>3206</c:v>
                </c:pt>
                <c:pt idx="290">
                  <c:v>3207</c:v>
                </c:pt>
                <c:pt idx="291">
                  <c:v>3208</c:v>
                </c:pt>
                <c:pt idx="292">
                  <c:v>3209</c:v>
                </c:pt>
                <c:pt idx="293">
                  <c:v>3210</c:v>
                </c:pt>
                <c:pt idx="294">
                  <c:v>3211</c:v>
                </c:pt>
                <c:pt idx="295">
                  <c:v>3212</c:v>
                </c:pt>
                <c:pt idx="296">
                  <c:v>3213</c:v>
                </c:pt>
                <c:pt idx="297">
                  <c:v>3214</c:v>
                </c:pt>
                <c:pt idx="298">
                  <c:v>3215</c:v>
                </c:pt>
                <c:pt idx="299">
                  <c:v>3216</c:v>
                </c:pt>
                <c:pt idx="300">
                  <c:v>3217</c:v>
                </c:pt>
                <c:pt idx="301">
                  <c:v>3218</c:v>
                </c:pt>
                <c:pt idx="302">
                  <c:v>3219</c:v>
                </c:pt>
                <c:pt idx="303">
                  <c:v>3220</c:v>
                </c:pt>
                <c:pt idx="304">
                  <c:v>3221</c:v>
                </c:pt>
                <c:pt idx="305">
                  <c:v>3222</c:v>
                </c:pt>
                <c:pt idx="306">
                  <c:v>3223</c:v>
                </c:pt>
                <c:pt idx="307">
                  <c:v>3224</c:v>
                </c:pt>
                <c:pt idx="308">
                  <c:v>3225</c:v>
                </c:pt>
                <c:pt idx="309">
                  <c:v>3226</c:v>
                </c:pt>
                <c:pt idx="310">
                  <c:v>3227</c:v>
                </c:pt>
                <c:pt idx="311">
                  <c:v>3228</c:v>
                </c:pt>
                <c:pt idx="312">
                  <c:v>3229</c:v>
                </c:pt>
                <c:pt idx="313">
                  <c:v>3230</c:v>
                </c:pt>
                <c:pt idx="314">
                  <c:v>3231</c:v>
                </c:pt>
                <c:pt idx="315">
                  <c:v>3232</c:v>
                </c:pt>
                <c:pt idx="316">
                  <c:v>3233</c:v>
                </c:pt>
                <c:pt idx="317">
                  <c:v>3234</c:v>
                </c:pt>
                <c:pt idx="318">
                  <c:v>3235</c:v>
                </c:pt>
                <c:pt idx="319">
                  <c:v>3236</c:v>
                </c:pt>
                <c:pt idx="320">
                  <c:v>3237</c:v>
                </c:pt>
                <c:pt idx="321">
                  <c:v>3238</c:v>
                </c:pt>
                <c:pt idx="322">
                  <c:v>3239</c:v>
                </c:pt>
                <c:pt idx="323">
                  <c:v>3240</c:v>
                </c:pt>
                <c:pt idx="324">
                  <c:v>3241</c:v>
                </c:pt>
                <c:pt idx="325">
                  <c:v>3242</c:v>
                </c:pt>
                <c:pt idx="326">
                  <c:v>3243</c:v>
                </c:pt>
                <c:pt idx="327">
                  <c:v>3244</c:v>
                </c:pt>
                <c:pt idx="328">
                  <c:v>3245</c:v>
                </c:pt>
                <c:pt idx="329">
                  <c:v>3246</c:v>
                </c:pt>
                <c:pt idx="330">
                  <c:v>3247</c:v>
                </c:pt>
                <c:pt idx="331">
                  <c:v>3248</c:v>
                </c:pt>
                <c:pt idx="332">
                  <c:v>3249</c:v>
                </c:pt>
                <c:pt idx="333">
                  <c:v>3250</c:v>
                </c:pt>
                <c:pt idx="334">
                  <c:v>3251</c:v>
                </c:pt>
                <c:pt idx="335">
                  <c:v>3252</c:v>
                </c:pt>
                <c:pt idx="336">
                  <c:v>3253</c:v>
                </c:pt>
                <c:pt idx="337">
                  <c:v>3254</c:v>
                </c:pt>
                <c:pt idx="338">
                  <c:v>3255</c:v>
                </c:pt>
                <c:pt idx="339">
                  <c:v>3256</c:v>
                </c:pt>
                <c:pt idx="340">
                  <c:v>3257</c:v>
                </c:pt>
                <c:pt idx="341">
                  <c:v>3258</c:v>
                </c:pt>
                <c:pt idx="342">
                  <c:v>3259</c:v>
                </c:pt>
                <c:pt idx="343">
                  <c:v>3260</c:v>
                </c:pt>
                <c:pt idx="344">
                  <c:v>3261</c:v>
                </c:pt>
                <c:pt idx="345">
                  <c:v>3262</c:v>
                </c:pt>
                <c:pt idx="346">
                  <c:v>3263</c:v>
                </c:pt>
                <c:pt idx="347">
                  <c:v>3264</c:v>
                </c:pt>
                <c:pt idx="348">
                  <c:v>3265</c:v>
                </c:pt>
                <c:pt idx="349">
                  <c:v>3266</c:v>
                </c:pt>
                <c:pt idx="350">
                  <c:v>3267</c:v>
                </c:pt>
                <c:pt idx="351">
                  <c:v>3268</c:v>
                </c:pt>
                <c:pt idx="352">
                  <c:v>3269</c:v>
                </c:pt>
                <c:pt idx="353">
                  <c:v>3270</c:v>
                </c:pt>
                <c:pt idx="354">
                  <c:v>3271</c:v>
                </c:pt>
                <c:pt idx="355">
                  <c:v>3272</c:v>
                </c:pt>
                <c:pt idx="356">
                  <c:v>3273</c:v>
                </c:pt>
                <c:pt idx="357">
                  <c:v>3274</c:v>
                </c:pt>
                <c:pt idx="358">
                  <c:v>3275</c:v>
                </c:pt>
                <c:pt idx="359">
                  <c:v>3276</c:v>
                </c:pt>
                <c:pt idx="360">
                  <c:v>3277</c:v>
                </c:pt>
                <c:pt idx="361">
                  <c:v>3278</c:v>
                </c:pt>
                <c:pt idx="362">
                  <c:v>3279</c:v>
                </c:pt>
                <c:pt idx="363">
                  <c:v>3280</c:v>
                </c:pt>
                <c:pt idx="364">
                  <c:v>3281</c:v>
                </c:pt>
                <c:pt idx="365">
                  <c:v>3282</c:v>
                </c:pt>
                <c:pt idx="366">
                  <c:v>3283</c:v>
                </c:pt>
                <c:pt idx="367">
                  <c:v>3284</c:v>
                </c:pt>
                <c:pt idx="368">
                  <c:v>3285</c:v>
                </c:pt>
                <c:pt idx="369">
                  <c:v>3286</c:v>
                </c:pt>
                <c:pt idx="370">
                  <c:v>3287</c:v>
                </c:pt>
                <c:pt idx="371">
                  <c:v>3288</c:v>
                </c:pt>
                <c:pt idx="372">
                  <c:v>3289</c:v>
                </c:pt>
                <c:pt idx="373">
                  <c:v>3290</c:v>
                </c:pt>
                <c:pt idx="374">
                  <c:v>3291</c:v>
                </c:pt>
                <c:pt idx="375">
                  <c:v>3292</c:v>
                </c:pt>
                <c:pt idx="376">
                  <c:v>3293</c:v>
                </c:pt>
                <c:pt idx="377">
                  <c:v>3294</c:v>
                </c:pt>
              </c:numCache>
            </c:numRef>
          </c:xVal>
          <c:yVal>
            <c:numRef>
              <c:f>Graph!$B$913:$B$1288</c:f>
              <c:numCache>
                <c:formatCode>General</c:formatCode>
                <c:ptCount val="376"/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Graph!$A$912:$A$1289</c:f>
              <c:numCache>
                <c:formatCode>General</c:formatCode>
                <c:ptCount val="378"/>
                <c:pt idx="0">
                  <c:v>2917</c:v>
                </c:pt>
                <c:pt idx="1">
                  <c:v>2918</c:v>
                </c:pt>
                <c:pt idx="2">
                  <c:v>2919</c:v>
                </c:pt>
                <c:pt idx="3">
                  <c:v>2920</c:v>
                </c:pt>
                <c:pt idx="4">
                  <c:v>2921</c:v>
                </c:pt>
                <c:pt idx="5">
                  <c:v>2922</c:v>
                </c:pt>
                <c:pt idx="6">
                  <c:v>2923</c:v>
                </c:pt>
                <c:pt idx="7">
                  <c:v>2924</c:v>
                </c:pt>
                <c:pt idx="8">
                  <c:v>2925</c:v>
                </c:pt>
                <c:pt idx="9">
                  <c:v>2926</c:v>
                </c:pt>
                <c:pt idx="10">
                  <c:v>2927</c:v>
                </c:pt>
                <c:pt idx="11">
                  <c:v>2928</c:v>
                </c:pt>
                <c:pt idx="12">
                  <c:v>2929</c:v>
                </c:pt>
                <c:pt idx="13">
                  <c:v>2930</c:v>
                </c:pt>
                <c:pt idx="14">
                  <c:v>2931</c:v>
                </c:pt>
                <c:pt idx="15">
                  <c:v>2932</c:v>
                </c:pt>
                <c:pt idx="16">
                  <c:v>2933</c:v>
                </c:pt>
                <c:pt idx="17">
                  <c:v>2934</c:v>
                </c:pt>
                <c:pt idx="18">
                  <c:v>2935</c:v>
                </c:pt>
                <c:pt idx="19">
                  <c:v>2936</c:v>
                </c:pt>
                <c:pt idx="20">
                  <c:v>2937</c:v>
                </c:pt>
                <c:pt idx="21">
                  <c:v>2938</c:v>
                </c:pt>
                <c:pt idx="22">
                  <c:v>2939</c:v>
                </c:pt>
                <c:pt idx="23">
                  <c:v>2940</c:v>
                </c:pt>
                <c:pt idx="24">
                  <c:v>2941</c:v>
                </c:pt>
                <c:pt idx="25">
                  <c:v>2942</c:v>
                </c:pt>
                <c:pt idx="26">
                  <c:v>2943</c:v>
                </c:pt>
                <c:pt idx="27">
                  <c:v>2944</c:v>
                </c:pt>
                <c:pt idx="28">
                  <c:v>2945</c:v>
                </c:pt>
                <c:pt idx="29">
                  <c:v>2946</c:v>
                </c:pt>
                <c:pt idx="30">
                  <c:v>2947</c:v>
                </c:pt>
                <c:pt idx="31">
                  <c:v>2948</c:v>
                </c:pt>
                <c:pt idx="32">
                  <c:v>2949</c:v>
                </c:pt>
                <c:pt idx="33">
                  <c:v>2950</c:v>
                </c:pt>
                <c:pt idx="34">
                  <c:v>2951</c:v>
                </c:pt>
                <c:pt idx="35">
                  <c:v>2952</c:v>
                </c:pt>
                <c:pt idx="36">
                  <c:v>2953</c:v>
                </c:pt>
                <c:pt idx="37">
                  <c:v>2954</c:v>
                </c:pt>
                <c:pt idx="38">
                  <c:v>2955</c:v>
                </c:pt>
                <c:pt idx="39">
                  <c:v>2956</c:v>
                </c:pt>
                <c:pt idx="40">
                  <c:v>2957</c:v>
                </c:pt>
                <c:pt idx="41">
                  <c:v>2958</c:v>
                </c:pt>
                <c:pt idx="42">
                  <c:v>2959</c:v>
                </c:pt>
                <c:pt idx="43">
                  <c:v>2960</c:v>
                </c:pt>
                <c:pt idx="44">
                  <c:v>2961</c:v>
                </c:pt>
                <c:pt idx="45">
                  <c:v>2962</c:v>
                </c:pt>
                <c:pt idx="46">
                  <c:v>2963</c:v>
                </c:pt>
                <c:pt idx="47">
                  <c:v>2964</c:v>
                </c:pt>
                <c:pt idx="48">
                  <c:v>2965</c:v>
                </c:pt>
                <c:pt idx="49">
                  <c:v>2966</c:v>
                </c:pt>
                <c:pt idx="50">
                  <c:v>2967</c:v>
                </c:pt>
                <c:pt idx="51">
                  <c:v>2968</c:v>
                </c:pt>
                <c:pt idx="52">
                  <c:v>2969</c:v>
                </c:pt>
                <c:pt idx="53">
                  <c:v>2970</c:v>
                </c:pt>
                <c:pt idx="54">
                  <c:v>2971</c:v>
                </c:pt>
                <c:pt idx="55">
                  <c:v>2972</c:v>
                </c:pt>
                <c:pt idx="56">
                  <c:v>2973</c:v>
                </c:pt>
                <c:pt idx="57">
                  <c:v>2974</c:v>
                </c:pt>
                <c:pt idx="58">
                  <c:v>2975</c:v>
                </c:pt>
                <c:pt idx="59">
                  <c:v>2976</c:v>
                </c:pt>
                <c:pt idx="60">
                  <c:v>2977</c:v>
                </c:pt>
                <c:pt idx="61">
                  <c:v>2978</c:v>
                </c:pt>
                <c:pt idx="62">
                  <c:v>2979</c:v>
                </c:pt>
                <c:pt idx="63">
                  <c:v>2980</c:v>
                </c:pt>
                <c:pt idx="64">
                  <c:v>2981</c:v>
                </c:pt>
                <c:pt idx="65">
                  <c:v>2982</c:v>
                </c:pt>
                <c:pt idx="66">
                  <c:v>2983</c:v>
                </c:pt>
                <c:pt idx="67">
                  <c:v>2984</c:v>
                </c:pt>
                <c:pt idx="68">
                  <c:v>2985</c:v>
                </c:pt>
                <c:pt idx="69">
                  <c:v>2986</c:v>
                </c:pt>
                <c:pt idx="70">
                  <c:v>2987</c:v>
                </c:pt>
                <c:pt idx="71">
                  <c:v>2988</c:v>
                </c:pt>
                <c:pt idx="72">
                  <c:v>2989</c:v>
                </c:pt>
                <c:pt idx="73">
                  <c:v>2990</c:v>
                </c:pt>
                <c:pt idx="74">
                  <c:v>2991</c:v>
                </c:pt>
                <c:pt idx="75">
                  <c:v>2992</c:v>
                </c:pt>
                <c:pt idx="76">
                  <c:v>2993</c:v>
                </c:pt>
                <c:pt idx="77">
                  <c:v>2994</c:v>
                </c:pt>
                <c:pt idx="78">
                  <c:v>2995</c:v>
                </c:pt>
                <c:pt idx="79">
                  <c:v>2996</c:v>
                </c:pt>
                <c:pt idx="80">
                  <c:v>2997</c:v>
                </c:pt>
                <c:pt idx="81">
                  <c:v>2998</c:v>
                </c:pt>
                <c:pt idx="82">
                  <c:v>2999</c:v>
                </c:pt>
                <c:pt idx="83">
                  <c:v>3000</c:v>
                </c:pt>
                <c:pt idx="84">
                  <c:v>3001</c:v>
                </c:pt>
                <c:pt idx="85">
                  <c:v>3002</c:v>
                </c:pt>
                <c:pt idx="86">
                  <c:v>3003</c:v>
                </c:pt>
                <c:pt idx="87">
                  <c:v>3004</c:v>
                </c:pt>
                <c:pt idx="88">
                  <c:v>3005</c:v>
                </c:pt>
                <c:pt idx="89">
                  <c:v>3006</c:v>
                </c:pt>
                <c:pt idx="90">
                  <c:v>3007</c:v>
                </c:pt>
                <c:pt idx="91">
                  <c:v>3008</c:v>
                </c:pt>
                <c:pt idx="92">
                  <c:v>3009</c:v>
                </c:pt>
                <c:pt idx="93">
                  <c:v>3010</c:v>
                </c:pt>
                <c:pt idx="94">
                  <c:v>3011</c:v>
                </c:pt>
                <c:pt idx="95">
                  <c:v>3012</c:v>
                </c:pt>
                <c:pt idx="96">
                  <c:v>3013</c:v>
                </c:pt>
                <c:pt idx="97">
                  <c:v>3014</c:v>
                </c:pt>
                <c:pt idx="98">
                  <c:v>3015</c:v>
                </c:pt>
                <c:pt idx="99">
                  <c:v>3016</c:v>
                </c:pt>
                <c:pt idx="100">
                  <c:v>3017</c:v>
                </c:pt>
                <c:pt idx="101">
                  <c:v>3018</c:v>
                </c:pt>
                <c:pt idx="102">
                  <c:v>3019</c:v>
                </c:pt>
                <c:pt idx="103">
                  <c:v>3020</c:v>
                </c:pt>
                <c:pt idx="104">
                  <c:v>3021</c:v>
                </c:pt>
                <c:pt idx="105">
                  <c:v>3022</c:v>
                </c:pt>
                <c:pt idx="106">
                  <c:v>3023</c:v>
                </c:pt>
                <c:pt idx="107">
                  <c:v>3024</c:v>
                </c:pt>
                <c:pt idx="108">
                  <c:v>3025</c:v>
                </c:pt>
                <c:pt idx="109">
                  <c:v>3026</c:v>
                </c:pt>
                <c:pt idx="110">
                  <c:v>3027</c:v>
                </c:pt>
                <c:pt idx="111">
                  <c:v>3028</c:v>
                </c:pt>
                <c:pt idx="112">
                  <c:v>3029</c:v>
                </c:pt>
                <c:pt idx="113">
                  <c:v>3030</c:v>
                </c:pt>
                <c:pt idx="114">
                  <c:v>3031</c:v>
                </c:pt>
                <c:pt idx="115">
                  <c:v>3032</c:v>
                </c:pt>
                <c:pt idx="116">
                  <c:v>3033</c:v>
                </c:pt>
                <c:pt idx="117">
                  <c:v>3034</c:v>
                </c:pt>
                <c:pt idx="118">
                  <c:v>3035</c:v>
                </c:pt>
                <c:pt idx="119">
                  <c:v>3036</c:v>
                </c:pt>
                <c:pt idx="120">
                  <c:v>3037</c:v>
                </c:pt>
                <c:pt idx="121">
                  <c:v>3038</c:v>
                </c:pt>
                <c:pt idx="122">
                  <c:v>3039</c:v>
                </c:pt>
                <c:pt idx="123">
                  <c:v>3040</c:v>
                </c:pt>
                <c:pt idx="124">
                  <c:v>3041</c:v>
                </c:pt>
                <c:pt idx="125">
                  <c:v>3042</c:v>
                </c:pt>
                <c:pt idx="126">
                  <c:v>3043</c:v>
                </c:pt>
                <c:pt idx="127">
                  <c:v>3044</c:v>
                </c:pt>
                <c:pt idx="128">
                  <c:v>3045</c:v>
                </c:pt>
                <c:pt idx="129">
                  <c:v>3046</c:v>
                </c:pt>
                <c:pt idx="130">
                  <c:v>3047</c:v>
                </c:pt>
                <c:pt idx="131">
                  <c:v>3048</c:v>
                </c:pt>
                <c:pt idx="132">
                  <c:v>3049</c:v>
                </c:pt>
                <c:pt idx="133">
                  <c:v>3050</c:v>
                </c:pt>
                <c:pt idx="134">
                  <c:v>3051</c:v>
                </c:pt>
                <c:pt idx="135">
                  <c:v>3052</c:v>
                </c:pt>
                <c:pt idx="136">
                  <c:v>3053</c:v>
                </c:pt>
                <c:pt idx="137">
                  <c:v>3054</c:v>
                </c:pt>
                <c:pt idx="138">
                  <c:v>3055</c:v>
                </c:pt>
                <c:pt idx="139">
                  <c:v>3056</c:v>
                </c:pt>
                <c:pt idx="140">
                  <c:v>3057</c:v>
                </c:pt>
                <c:pt idx="141">
                  <c:v>3058</c:v>
                </c:pt>
                <c:pt idx="142">
                  <c:v>3059</c:v>
                </c:pt>
                <c:pt idx="143">
                  <c:v>3060</c:v>
                </c:pt>
                <c:pt idx="144">
                  <c:v>3061</c:v>
                </c:pt>
                <c:pt idx="145">
                  <c:v>3062</c:v>
                </c:pt>
                <c:pt idx="146">
                  <c:v>3063</c:v>
                </c:pt>
                <c:pt idx="147">
                  <c:v>3064</c:v>
                </c:pt>
                <c:pt idx="148">
                  <c:v>3065</c:v>
                </c:pt>
                <c:pt idx="149">
                  <c:v>3066</c:v>
                </c:pt>
                <c:pt idx="150">
                  <c:v>3067</c:v>
                </c:pt>
                <c:pt idx="151">
                  <c:v>3068</c:v>
                </c:pt>
                <c:pt idx="152">
                  <c:v>3069</c:v>
                </c:pt>
                <c:pt idx="153">
                  <c:v>3070</c:v>
                </c:pt>
                <c:pt idx="154">
                  <c:v>3071</c:v>
                </c:pt>
                <c:pt idx="155">
                  <c:v>3072</c:v>
                </c:pt>
                <c:pt idx="156">
                  <c:v>3073</c:v>
                </c:pt>
                <c:pt idx="157">
                  <c:v>3074</c:v>
                </c:pt>
                <c:pt idx="158">
                  <c:v>3075</c:v>
                </c:pt>
                <c:pt idx="159">
                  <c:v>3076</c:v>
                </c:pt>
                <c:pt idx="160">
                  <c:v>3077</c:v>
                </c:pt>
                <c:pt idx="161">
                  <c:v>3078</c:v>
                </c:pt>
                <c:pt idx="162">
                  <c:v>3079</c:v>
                </c:pt>
                <c:pt idx="163">
                  <c:v>3080</c:v>
                </c:pt>
                <c:pt idx="164">
                  <c:v>3081</c:v>
                </c:pt>
                <c:pt idx="165">
                  <c:v>3082</c:v>
                </c:pt>
                <c:pt idx="166">
                  <c:v>3083</c:v>
                </c:pt>
                <c:pt idx="167">
                  <c:v>3084</c:v>
                </c:pt>
                <c:pt idx="168">
                  <c:v>3085</c:v>
                </c:pt>
                <c:pt idx="169">
                  <c:v>3086</c:v>
                </c:pt>
                <c:pt idx="170">
                  <c:v>3087</c:v>
                </c:pt>
                <c:pt idx="171">
                  <c:v>3088</c:v>
                </c:pt>
                <c:pt idx="172">
                  <c:v>3089</c:v>
                </c:pt>
                <c:pt idx="173">
                  <c:v>3090</c:v>
                </c:pt>
                <c:pt idx="174">
                  <c:v>3091</c:v>
                </c:pt>
                <c:pt idx="175">
                  <c:v>3092</c:v>
                </c:pt>
                <c:pt idx="176">
                  <c:v>3093</c:v>
                </c:pt>
                <c:pt idx="177">
                  <c:v>3094</c:v>
                </c:pt>
                <c:pt idx="178">
                  <c:v>3095</c:v>
                </c:pt>
                <c:pt idx="179">
                  <c:v>3096</c:v>
                </c:pt>
                <c:pt idx="180">
                  <c:v>3097</c:v>
                </c:pt>
                <c:pt idx="181">
                  <c:v>3098</c:v>
                </c:pt>
                <c:pt idx="182">
                  <c:v>3099</c:v>
                </c:pt>
                <c:pt idx="183">
                  <c:v>3100</c:v>
                </c:pt>
                <c:pt idx="184">
                  <c:v>3101</c:v>
                </c:pt>
                <c:pt idx="185">
                  <c:v>3102</c:v>
                </c:pt>
                <c:pt idx="186">
                  <c:v>3103</c:v>
                </c:pt>
                <c:pt idx="187">
                  <c:v>3104</c:v>
                </c:pt>
                <c:pt idx="188">
                  <c:v>3105</c:v>
                </c:pt>
                <c:pt idx="189">
                  <c:v>3106</c:v>
                </c:pt>
                <c:pt idx="190">
                  <c:v>3107</c:v>
                </c:pt>
                <c:pt idx="191">
                  <c:v>3108</c:v>
                </c:pt>
                <c:pt idx="192">
                  <c:v>3109</c:v>
                </c:pt>
                <c:pt idx="193">
                  <c:v>3110</c:v>
                </c:pt>
                <c:pt idx="194">
                  <c:v>3111</c:v>
                </c:pt>
                <c:pt idx="195">
                  <c:v>3112</c:v>
                </c:pt>
                <c:pt idx="196">
                  <c:v>3113</c:v>
                </c:pt>
                <c:pt idx="197">
                  <c:v>3114</c:v>
                </c:pt>
                <c:pt idx="198">
                  <c:v>3115</c:v>
                </c:pt>
                <c:pt idx="199">
                  <c:v>3116</c:v>
                </c:pt>
                <c:pt idx="200">
                  <c:v>3117</c:v>
                </c:pt>
                <c:pt idx="201">
                  <c:v>3118</c:v>
                </c:pt>
                <c:pt idx="202">
                  <c:v>3119</c:v>
                </c:pt>
                <c:pt idx="203">
                  <c:v>3120</c:v>
                </c:pt>
                <c:pt idx="204">
                  <c:v>3121</c:v>
                </c:pt>
                <c:pt idx="205">
                  <c:v>3122</c:v>
                </c:pt>
                <c:pt idx="206">
                  <c:v>3123</c:v>
                </c:pt>
                <c:pt idx="207">
                  <c:v>3124</c:v>
                </c:pt>
                <c:pt idx="208">
                  <c:v>3125</c:v>
                </c:pt>
                <c:pt idx="209">
                  <c:v>3126</c:v>
                </c:pt>
                <c:pt idx="210">
                  <c:v>3127</c:v>
                </c:pt>
                <c:pt idx="211">
                  <c:v>3128</c:v>
                </c:pt>
                <c:pt idx="212">
                  <c:v>3129</c:v>
                </c:pt>
                <c:pt idx="213">
                  <c:v>3130</c:v>
                </c:pt>
                <c:pt idx="214">
                  <c:v>3131</c:v>
                </c:pt>
                <c:pt idx="215">
                  <c:v>3132</c:v>
                </c:pt>
                <c:pt idx="216">
                  <c:v>3133</c:v>
                </c:pt>
                <c:pt idx="217">
                  <c:v>3134</c:v>
                </c:pt>
                <c:pt idx="218">
                  <c:v>3135</c:v>
                </c:pt>
                <c:pt idx="219">
                  <c:v>3136</c:v>
                </c:pt>
                <c:pt idx="220">
                  <c:v>3137</c:v>
                </c:pt>
                <c:pt idx="221">
                  <c:v>3138</c:v>
                </c:pt>
                <c:pt idx="222">
                  <c:v>3139</c:v>
                </c:pt>
                <c:pt idx="223">
                  <c:v>3140</c:v>
                </c:pt>
                <c:pt idx="224">
                  <c:v>3141</c:v>
                </c:pt>
                <c:pt idx="225">
                  <c:v>3142</c:v>
                </c:pt>
                <c:pt idx="226">
                  <c:v>3143</c:v>
                </c:pt>
                <c:pt idx="227">
                  <c:v>3144</c:v>
                </c:pt>
                <c:pt idx="228">
                  <c:v>3145</c:v>
                </c:pt>
                <c:pt idx="229">
                  <c:v>3146</c:v>
                </c:pt>
                <c:pt idx="230">
                  <c:v>3147</c:v>
                </c:pt>
                <c:pt idx="231">
                  <c:v>3148</c:v>
                </c:pt>
                <c:pt idx="232">
                  <c:v>3149</c:v>
                </c:pt>
                <c:pt idx="233">
                  <c:v>3150</c:v>
                </c:pt>
                <c:pt idx="234">
                  <c:v>3151</c:v>
                </c:pt>
                <c:pt idx="235">
                  <c:v>3152</c:v>
                </c:pt>
                <c:pt idx="236">
                  <c:v>3153</c:v>
                </c:pt>
                <c:pt idx="237">
                  <c:v>3154</c:v>
                </c:pt>
                <c:pt idx="238">
                  <c:v>3155</c:v>
                </c:pt>
                <c:pt idx="239">
                  <c:v>3156</c:v>
                </c:pt>
                <c:pt idx="240">
                  <c:v>3157</c:v>
                </c:pt>
                <c:pt idx="241">
                  <c:v>3158</c:v>
                </c:pt>
                <c:pt idx="242">
                  <c:v>3159</c:v>
                </c:pt>
                <c:pt idx="243">
                  <c:v>3160</c:v>
                </c:pt>
                <c:pt idx="244">
                  <c:v>3161</c:v>
                </c:pt>
                <c:pt idx="245">
                  <c:v>3162</c:v>
                </c:pt>
                <c:pt idx="246">
                  <c:v>3163</c:v>
                </c:pt>
                <c:pt idx="247">
                  <c:v>3164</c:v>
                </c:pt>
                <c:pt idx="248">
                  <c:v>3165</c:v>
                </c:pt>
                <c:pt idx="249">
                  <c:v>3166</c:v>
                </c:pt>
                <c:pt idx="250">
                  <c:v>3167</c:v>
                </c:pt>
                <c:pt idx="251">
                  <c:v>3168</c:v>
                </c:pt>
                <c:pt idx="252">
                  <c:v>3169</c:v>
                </c:pt>
                <c:pt idx="253">
                  <c:v>3170</c:v>
                </c:pt>
                <c:pt idx="254">
                  <c:v>3171</c:v>
                </c:pt>
                <c:pt idx="255">
                  <c:v>3172</c:v>
                </c:pt>
                <c:pt idx="256">
                  <c:v>3173</c:v>
                </c:pt>
                <c:pt idx="257">
                  <c:v>3174</c:v>
                </c:pt>
                <c:pt idx="258">
                  <c:v>3175</c:v>
                </c:pt>
                <c:pt idx="259">
                  <c:v>3176</c:v>
                </c:pt>
                <c:pt idx="260">
                  <c:v>3177</c:v>
                </c:pt>
                <c:pt idx="261">
                  <c:v>3178</c:v>
                </c:pt>
                <c:pt idx="262">
                  <c:v>3179</c:v>
                </c:pt>
                <c:pt idx="263">
                  <c:v>3180</c:v>
                </c:pt>
                <c:pt idx="264">
                  <c:v>3181</c:v>
                </c:pt>
                <c:pt idx="265">
                  <c:v>3182</c:v>
                </c:pt>
                <c:pt idx="266">
                  <c:v>3183</c:v>
                </c:pt>
                <c:pt idx="267">
                  <c:v>3184</c:v>
                </c:pt>
                <c:pt idx="268">
                  <c:v>3185</c:v>
                </c:pt>
                <c:pt idx="269">
                  <c:v>3186</c:v>
                </c:pt>
                <c:pt idx="270">
                  <c:v>3187</c:v>
                </c:pt>
                <c:pt idx="271">
                  <c:v>3188</c:v>
                </c:pt>
                <c:pt idx="272">
                  <c:v>3189</c:v>
                </c:pt>
                <c:pt idx="273">
                  <c:v>3190</c:v>
                </c:pt>
                <c:pt idx="274">
                  <c:v>3191</c:v>
                </c:pt>
                <c:pt idx="275">
                  <c:v>3192</c:v>
                </c:pt>
                <c:pt idx="276">
                  <c:v>3193</c:v>
                </c:pt>
                <c:pt idx="277">
                  <c:v>3194</c:v>
                </c:pt>
                <c:pt idx="278">
                  <c:v>3195</c:v>
                </c:pt>
                <c:pt idx="279">
                  <c:v>3196</c:v>
                </c:pt>
                <c:pt idx="280">
                  <c:v>3197</c:v>
                </c:pt>
                <c:pt idx="281">
                  <c:v>3198</c:v>
                </c:pt>
                <c:pt idx="282">
                  <c:v>3199</c:v>
                </c:pt>
                <c:pt idx="283">
                  <c:v>3200</c:v>
                </c:pt>
                <c:pt idx="284">
                  <c:v>3201</c:v>
                </c:pt>
                <c:pt idx="285">
                  <c:v>3202</c:v>
                </c:pt>
                <c:pt idx="286">
                  <c:v>3203</c:v>
                </c:pt>
                <c:pt idx="287">
                  <c:v>3204</c:v>
                </c:pt>
                <c:pt idx="288">
                  <c:v>3205</c:v>
                </c:pt>
                <c:pt idx="289">
                  <c:v>3206</c:v>
                </c:pt>
                <c:pt idx="290">
                  <c:v>3207</c:v>
                </c:pt>
                <c:pt idx="291">
                  <c:v>3208</c:v>
                </c:pt>
                <c:pt idx="292">
                  <c:v>3209</c:v>
                </c:pt>
                <c:pt idx="293">
                  <c:v>3210</c:v>
                </c:pt>
                <c:pt idx="294">
                  <c:v>3211</c:v>
                </c:pt>
                <c:pt idx="295">
                  <c:v>3212</c:v>
                </c:pt>
                <c:pt idx="296">
                  <c:v>3213</c:v>
                </c:pt>
                <c:pt idx="297">
                  <c:v>3214</c:v>
                </c:pt>
                <c:pt idx="298">
                  <c:v>3215</c:v>
                </c:pt>
                <c:pt idx="299">
                  <c:v>3216</c:v>
                </c:pt>
                <c:pt idx="300">
                  <c:v>3217</c:v>
                </c:pt>
                <c:pt idx="301">
                  <c:v>3218</c:v>
                </c:pt>
                <c:pt idx="302">
                  <c:v>3219</c:v>
                </c:pt>
                <c:pt idx="303">
                  <c:v>3220</c:v>
                </c:pt>
                <c:pt idx="304">
                  <c:v>3221</c:v>
                </c:pt>
                <c:pt idx="305">
                  <c:v>3222</c:v>
                </c:pt>
                <c:pt idx="306">
                  <c:v>3223</c:v>
                </c:pt>
                <c:pt idx="307">
                  <c:v>3224</c:v>
                </c:pt>
                <c:pt idx="308">
                  <c:v>3225</c:v>
                </c:pt>
                <c:pt idx="309">
                  <c:v>3226</c:v>
                </c:pt>
                <c:pt idx="310">
                  <c:v>3227</c:v>
                </c:pt>
                <c:pt idx="311">
                  <c:v>3228</c:v>
                </c:pt>
                <c:pt idx="312">
                  <c:v>3229</c:v>
                </c:pt>
                <c:pt idx="313">
                  <c:v>3230</c:v>
                </c:pt>
                <c:pt idx="314">
                  <c:v>3231</c:v>
                </c:pt>
                <c:pt idx="315">
                  <c:v>3232</c:v>
                </c:pt>
                <c:pt idx="316">
                  <c:v>3233</c:v>
                </c:pt>
                <c:pt idx="317">
                  <c:v>3234</c:v>
                </c:pt>
                <c:pt idx="318">
                  <c:v>3235</c:v>
                </c:pt>
                <c:pt idx="319">
                  <c:v>3236</c:v>
                </c:pt>
                <c:pt idx="320">
                  <c:v>3237</c:v>
                </c:pt>
                <c:pt idx="321">
                  <c:v>3238</c:v>
                </c:pt>
                <c:pt idx="322">
                  <c:v>3239</c:v>
                </c:pt>
                <c:pt idx="323">
                  <c:v>3240</c:v>
                </c:pt>
                <c:pt idx="324">
                  <c:v>3241</c:v>
                </c:pt>
                <c:pt idx="325">
                  <c:v>3242</c:v>
                </c:pt>
                <c:pt idx="326">
                  <c:v>3243</c:v>
                </c:pt>
                <c:pt idx="327">
                  <c:v>3244</c:v>
                </c:pt>
                <c:pt idx="328">
                  <c:v>3245</c:v>
                </c:pt>
                <c:pt idx="329">
                  <c:v>3246</c:v>
                </c:pt>
                <c:pt idx="330">
                  <c:v>3247</c:v>
                </c:pt>
                <c:pt idx="331">
                  <c:v>3248</c:v>
                </c:pt>
                <c:pt idx="332">
                  <c:v>3249</c:v>
                </c:pt>
                <c:pt idx="333">
                  <c:v>3250</c:v>
                </c:pt>
                <c:pt idx="334">
                  <c:v>3251</c:v>
                </c:pt>
                <c:pt idx="335">
                  <c:v>3252</c:v>
                </c:pt>
                <c:pt idx="336">
                  <c:v>3253</c:v>
                </c:pt>
                <c:pt idx="337">
                  <c:v>3254</c:v>
                </c:pt>
                <c:pt idx="338">
                  <c:v>3255</c:v>
                </c:pt>
                <c:pt idx="339">
                  <c:v>3256</c:v>
                </c:pt>
                <c:pt idx="340">
                  <c:v>3257</c:v>
                </c:pt>
                <c:pt idx="341">
                  <c:v>3258</c:v>
                </c:pt>
                <c:pt idx="342">
                  <c:v>3259</c:v>
                </c:pt>
                <c:pt idx="343">
                  <c:v>3260</c:v>
                </c:pt>
                <c:pt idx="344">
                  <c:v>3261</c:v>
                </c:pt>
                <c:pt idx="345">
                  <c:v>3262</c:v>
                </c:pt>
                <c:pt idx="346">
                  <c:v>3263</c:v>
                </c:pt>
                <c:pt idx="347">
                  <c:v>3264</c:v>
                </c:pt>
                <c:pt idx="348">
                  <c:v>3265</c:v>
                </c:pt>
                <c:pt idx="349">
                  <c:v>3266</c:v>
                </c:pt>
                <c:pt idx="350">
                  <c:v>3267</c:v>
                </c:pt>
                <c:pt idx="351">
                  <c:v>3268</c:v>
                </c:pt>
                <c:pt idx="352">
                  <c:v>3269</c:v>
                </c:pt>
                <c:pt idx="353">
                  <c:v>3270</c:v>
                </c:pt>
                <c:pt idx="354">
                  <c:v>3271</c:v>
                </c:pt>
                <c:pt idx="355">
                  <c:v>3272</c:v>
                </c:pt>
                <c:pt idx="356">
                  <c:v>3273</c:v>
                </c:pt>
                <c:pt idx="357">
                  <c:v>3274</c:v>
                </c:pt>
                <c:pt idx="358">
                  <c:v>3275</c:v>
                </c:pt>
                <c:pt idx="359">
                  <c:v>3276</c:v>
                </c:pt>
                <c:pt idx="360">
                  <c:v>3277</c:v>
                </c:pt>
                <c:pt idx="361">
                  <c:v>3278</c:v>
                </c:pt>
                <c:pt idx="362">
                  <c:v>3279</c:v>
                </c:pt>
                <c:pt idx="363">
                  <c:v>3280</c:v>
                </c:pt>
                <c:pt idx="364">
                  <c:v>3281</c:v>
                </c:pt>
                <c:pt idx="365">
                  <c:v>3282</c:v>
                </c:pt>
                <c:pt idx="366">
                  <c:v>3283</c:v>
                </c:pt>
                <c:pt idx="367">
                  <c:v>3284</c:v>
                </c:pt>
                <c:pt idx="368">
                  <c:v>3285</c:v>
                </c:pt>
                <c:pt idx="369">
                  <c:v>3286</c:v>
                </c:pt>
                <c:pt idx="370">
                  <c:v>3287</c:v>
                </c:pt>
                <c:pt idx="371">
                  <c:v>3288</c:v>
                </c:pt>
                <c:pt idx="372">
                  <c:v>3289</c:v>
                </c:pt>
                <c:pt idx="373">
                  <c:v>3290</c:v>
                </c:pt>
                <c:pt idx="374">
                  <c:v>3291</c:v>
                </c:pt>
                <c:pt idx="375">
                  <c:v>3292</c:v>
                </c:pt>
                <c:pt idx="376">
                  <c:v>3293</c:v>
                </c:pt>
                <c:pt idx="377">
                  <c:v>3294</c:v>
                </c:pt>
              </c:numCache>
            </c:numRef>
          </c:xVal>
          <c:yVal>
            <c:numRef>
              <c:f>Graph!$C$913:$C$1288</c:f>
              <c:numCache>
                <c:formatCode>General</c:formatCode>
                <c:ptCount val="376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Graph!$A$912:$A$1289</c:f>
              <c:numCache>
                <c:formatCode>General</c:formatCode>
                <c:ptCount val="378"/>
                <c:pt idx="0">
                  <c:v>2917</c:v>
                </c:pt>
                <c:pt idx="1">
                  <c:v>2918</c:v>
                </c:pt>
                <c:pt idx="2">
                  <c:v>2919</c:v>
                </c:pt>
                <c:pt idx="3">
                  <c:v>2920</c:v>
                </c:pt>
                <c:pt idx="4">
                  <c:v>2921</c:v>
                </c:pt>
                <c:pt idx="5">
                  <c:v>2922</c:v>
                </c:pt>
                <c:pt idx="6">
                  <c:v>2923</c:v>
                </c:pt>
                <c:pt idx="7">
                  <c:v>2924</c:v>
                </c:pt>
                <c:pt idx="8">
                  <c:v>2925</c:v>
                </c:pt>
                <c:pt idx="9">
                  <c:v>2926</c:v>
                </c:pt>
                <c:pt idx="10">
                  <c:v>2927</c:v>
                </c:pt>
                <c:pt idx="11">
                  <c:v>2928</c:v>
                </c:pt>
                <c:pt idx="12">
                  <c:v>2929</c:v>
                </c:pt>
                <c:pt idx="13">
                  <c:v>2930</c:v>
                </c:pt>
                <c:pt idx="14">
                  <c:v>2931</c:v>
                </c:pt>
                <c:pt idx="15">
                  <c:v>2932</c:v>
                </c:pt>
                <c:pt idx="16">
                  <c:v>2933</c:v>
                </c:pt>
                <c:pt idx="17">
                  <c:v>2934</c:v>
                </c:pt>
                <c:pt idx="18">
                  <c:v>2935</c:v>
                </c:pt>
                <c:pt idx="19">
                  <c:v>2936</c:v>
                </c:pt>
                <c:pt idx="20">
                  <c:v>2937</c:v>
                </c:pt>
                <c:pt idx="21">
                  <c:v>2938</c:v>
                </c:pt>
                <c:pt idx="22">
                  <c:v>2939</c:v>
                </c:pt>
                <c:pt idx="23">
                  <c:v>2940</c:v>
                </c:pt>
                <c:pt idx="24">
                  <c:v>2941</c:v>
                </c:pt>
                <c:pt idx="25">
                  <c:v>2942</c:v>
                </c:pt>
                <c:pt idx="26">
                  <c:v>2943</c:v>
                </c:pt>
                <c:pt idx="27">
                  <c:v>2944</c:v>
                </c:pt>
                <c:pt idx="28">
                  <c:v>2945</c:v>
                </c:pt>
                <c:pt idx="29">
                  <c:v>2946</c:v>
                </c:pt>
                <c:pt idx="30">
                  <c:v>2947</c:v>
                </c:pt>
                <c:pt idx="31">
                  <c:v>2948</c:v>
                </c:pt>
                <c:pt idx="32">
                  <c:v>2949</c:v>
                </c:pt>
                <c:pt idx="33">
                  <c:v>2950</c:v>
                </c:pt>
                <c:pt idx="34">
                  <c:v>2951</c:v>
                </c:pt>
                <c:pt idx="35">
                  <c:v>2952</c:v>
                </c:pt>
                <c:pt idx="36">
                  <c:v>2953</c:v>
                </c:pt>
                <c:pt idx="37">
                  <c:v>2954</c:v>
                </c:pt>
                <c:pt idx="38">
                  <c:v>2955</c:v>
                </c:pt>
                <c:pt idx="39">
                  <c:v>2956</c:v>
                </c:pt>
                <c:pt idx="40">
                  <c:v>2957</c:v>
                </c:pt>
                <c:pt idx="41">
                  <c:v>2958</c:v>
                </c:pt>
                <c:pt idx="42">
                  <c:v>2959</c:v>
                </c:pt>
                <c:pt idx="43">
                  <c:v>2960</c:v>
                </c:pt>
                <c:pt idx="44">
                  <c:v>2961</c:v>
                </c:pt>
                <c:pt idx="45">
                  <c:v>2962</c:v>
                </c:pt>
                <c:pt idx="46">
                  <c:v>2963</c:v>
                </c:pt>
                <c:pt idx="47">
                  <c:v>2964</c:v>
                </c:pt>
                <c:pt idx="48">
                  <c:v>2965</c:v>
                </c:pt>
                <c:pt idx="49">
                  <c:v>2966</c:v>
                </c:pt>
                <c:pt idx="50">
                  <c:v>2967</c:v>
                </c:pt>
                <c:pt idx="51">
                  <c:v>2968</c:v>
                </c:pt>
                <c:pt idx="52">
                  <c:v>2969</c:v>
                </c:pt>
                <c:pt idx="53">
                  <c:v>2970</c:v>
                </c:pt>
                <c:pt idx="54">
                  <c:v>2971</c:v>
                </c:pt>
                <c:pt idx="55">
                  <c:v>2972</c:v>
                </c:pt>
                <c:pt idx="56">
                  <c:v>2973</c:v>
                </c:pt>
                <c:pt idx="57">
                  <c:v>2974</c:v>
                </c:pt>
                <c:pt idx="58">
                  <c:v>2975</c:v>
                </c:pt>
                <c:pt idx="59">
                  <c:v>2976</c:v>
                </c:pt>
                <c:pt idx="60">
                  <c:v>2977</c:v>
                </c:pt>
                <c:pt idx="61">
                  <c:v>2978</c:v>
                </c:pt>
                <c:pt idx="62">
                  <c:v>2979</c:v>
                </c:pt>
                <c:pt idx="63">
                  <c:v>2980</c:v>
                </c:pt>
                <c:pt idx="64">
                  <c:v>2981</c:v>
                </c:pt>
                <c:pt idx="65">
                  <c:v>2982</c:v>
                </c:pt>
                <c:pt idx="66">
                  <c:v>2983</c:v>
                </c:pt>
                <c:pt idx="67">
                  <c:v>2984</c:v>
                </c:pt>
                <c:pt idx="68">
                  <c:v>2985</c:v>
                </c:pt>
                <c:pt idx="69">
                  <c:v>2986</c:v>
                </c:pt>
                <c:pt idx="70">
                  <c:v>2987</c:v>
                </c:pt>
                <c:pt idx="71">
                  <c:v>2988</c:v>
                </c:pt>
                <c:pt idx="72">
                  <c:v>2989</c:v>
                </c:pt>
                <c:pt idx="73">
                  <c:v>2990</c:v>
                </c:pt>
                <c:pt idx="74">
                  <c:v>2991</c:v>
                </c:pt>
                <c:pt idx="75">
                  <c:v>2992</c:v>
                </c:pt>
                <c:pt idx="76">
                  <c:v>2993</c:v>
                </c:pt>
                <c:pt idx="77">
                  <c:v>2994</c:v>
                </c:pt>
                <c:pt idx="78">
                  <c:v>2995</c:v>
                </c:pt>
                <c:pt idx="79">
                  <c:v>2996</c:v>
                </c:pt>
                <c:pt idx="80">
                  <c:v>2997</c:v>
                </c:pt>
                <c:pt idx="81">
                  <c:v>2998</c:v>
                </c:pt>
                <c:pt idx="82">
                  <c:v>2999</c:v>
                </c:pt>
                <c:pt idx="83">
                  <c:v>3000</c:v>
                </c:pt>
                <c:pt idx="84">
                  <c:v>3001</c:v>
                </c:pt>
                <c:pt idx="85">
                  <c:v>3002</c:v>
                </c:pt>
                <c:pt idx="86">
                  <c:v>3003</c:v>
                </c:pt>
                <c:pt idx="87">
                  <c:v>3004</c:v>
                </c:pt>
                <c:pt idx="88">
                  <c:v>3005</c:v>
                </c:pt>
                <c:pt idx="89">
                  <c:v>3006</c:v>
                </c:pt>
                <c:pt idx="90">
                  <c:v>3007</c:v>
                </c:pt>
                <c:pt idx="91">
                  <c:v>3008</c:v>
                </c:pt>
                <c:pt idx="92">
                  <c:v>3009</c:v>
                </c:pt>
                <c:pt idx="93">
                  <c:v>3010</c:v>
                </c:pt>
                <c:pt idx="94">
                  <c:v>3011</c:v>
                </c:pt>
                <c:pt idx="95">
                  <c:v>3012</c:v>
                </c:pt>
                <c:pt idx="96">
                  <c:v>3013</c:v>
                </c:pt>
                <c:pt idx="97">
                  <c:v>3014</c:v>
                </c:pt>
                <c:pt idx="98">
                  <c:v>3015</c:v>
                </c:pt>
                <c:pt idx="99">
                  <c:v>3016</c:v>
                </c:pt>
                <c:pt idx="100">
                  <c:v>3017</c:v>
                </c:pt>
                <c:pt idx="101">
                  <c:v>3018</c:v>
                </c:pt>
                <c:pt idx="102">
                  <c:v>3019</c:v>
                </c:pt>
                <c:pt idx="103">
                  <c:v>3020</c:v>
                </c:pt>
                <c:pt idx="104">
                  <c:v>3021</c:v>
                </c:pt>
                <c:pt idx="105">
                  <c:v>3022</c:v>
                </c:pt>
                <c:pt idx="106">
                  <c:v>3023</c:v>
                </c:pt>
                <c:pt idx="107">
                  <c:v>3024</c:v>
                </c:pt>
                <c:pt idx="108">
                  <c:v>3025</c:v>
                </c:pt>
                <c:pt idx="109">
                  <c:v>3026</c:v>
                </c:pt>
                <c:pt idx="110">
                  <c:v>3027</c:v>
                </c:pt>
                <c:pt idx="111">
                  <c:v>3028</c:v>
                </c:pt>
                <c:pt idx="112">
                  <c:v>3029</c:v>
                </c:pt>
                <c:pt idx="113">
                  <c:v>3030</c:v>
                </c:pt>
                <c:pt idx="114">
                  <c:v>3031</c:v>
                </c:pt>
                <c:pt idx="115">
                  <c:v>3032</c:v>
                </c:pt>
                <c:pt idx="116">
                  <c:v>3033</c:v>
                </c:pt>
                <c:pt idx="117">
                  <c:v>3034</c:v>
                </c:pt>
                <c:pt idx="118">
                  <c:v>3035</c:v>
                </c:pt>
                <c:pt idx="119">
                  <c:v>3036</c:v>
                </c:pt>
                <c:pt idx="120">
                  <c:v>3037</c:v>
                </c:pt>
                <c:pt idx="121">
                  <c:v>3038</c:v>
                </c:pt>
                <c:pt idx="122">
                  <c:v>3039</c:v>
                </c:pt>
                <c:pt idx="123">
                  <c:v>3040</c:v>
                </c:pt>
                <c:pt idx="124">
                  <c:v>3041</c:v>
                </c:pt>
                <c:pt idx="125">
                  <c:v>3042</c:v>
                </c:pt>
                <c:pt idx="126">
                  <c:v>3043</c:v>
                </c:pt>
                <c:pt idx="127">
                  <c:v>3044</c:v>
                </c:pt>
                <c:pt idx="128">
                  <c:v>3045</c:v>
                </c:pt>
                <c:pt idx="129">
                  <c:v>3046</c:v>
                </c:pt>
                <c:pt idx="130">
                  <c:v>3047</c:v>
                </c:pt>
                <c:pt idx="131">
                  <c:v>3048</c:v>
                </c:pt>
                <c:pt idx="132">
                  <c:v>3049</c:v>
                </c:pt>
                <c:pt idx="133">
                  <c:v>3050</c:v>
                </c:pt>
                <c:pt idx="134">
                  <c:v>3051</c:v>
                </c:pt>
                <c:pt idx="135">
                  <c:v>3052</c:v>
                </c:pt>
                <c:pt idx="136">
                  <c:v>3053</c:v>
                </c:pt>
                <c:pt idx="137">
                  <c:v>3054</c:v>
                </c:pt>
                <c:pt idx="138">
                  <c:v>3055</c:v>
                </c:pt>
                <c:pt idx="139">
                  <c:v>3056</c:v>
                </c:pt>
                <c:pt idx="140">
                  <c:v>3057</c:v>
                </c:pt>
                <c:pt idx="141">
                  <c:v>3058</c:v>
                </c:pt>
                <c:pt idx="142">
                  <c:v>3059</c:v>
                </c:pt>
                <c:pt idx="143">
                  <c:v>3060</c:v>
                </c:pt>
                <c:pt idx="144">
                  <c:v>3061</c:v>
                </c:pt>
                <c:pt idx="145">
                  <c:v>3062</c:v>
                </c:pt>
                <c:pt idx="146">
                  <c:v>3063</c:v>
                </c:pt>
                <c:pt idx="147">
                  <c:v>3064</c:v>
                </c:pt>
                <c:pt idx="148">
                  <c:v>3065</c:v>
                </c:pt>
                <c:pt idx="149">
                  <c:v>3066</c:v>
                </c:pt>
                <c:pt idx="150">
                  <c:v>3067</c:v>
                </c:pt>
                <c:pt idx="151">
                  <c:v>3068</c:v>
                </c:pt>
                <c:pt idx="152">
                  <c:v>3069</c:v>
                </c:pt>
                <c:pt idx="153">
                  <c:v>3070</c:v>
                </c:pt>
                <c:pt idx="154">
                  <c:v>3071</c:v>
                </c:pt>
                <c:pt idx="155">
                  <c:v>3072</c:v>
                </c:pt>
                <c:pt idx="156">
                  <c:v>3073</c:v>
                </c:pt>
                <c:pt idx="157">
                  <c:v>3074</c:v>
                </c:pt>
                <c:pt idx="158">
                  <c:v>3075</c:v>
                </c:pt>
                <c:pt idx="159">
                  <c:v>3076</c:v>
                </c:pt>
                <c:pt idx="160">
                  <c:v>3077</c:v>
                </c:pt>
                <c:pt idx="161">
                  <c:v>3078</c:v>
                </c:pt>
                <c:pt idx="162">
                  <c:v>3079</c:v>
                </c:pt>
                <c:pt idx="163">
                  <c:v>3080</c:v>
                </c:pt>
                <c:pt idx="164">
                  <c:v>3081</c:v>
                </c:pt>
                <c:pt idx="165">
                  <c:v>3082</c:v>
                </c:pt>
                <c:pt idx="166">
                  <c:v>3083</c:v>
                </c:pt>
                <c:pt idx="167">
                  <c:v>3084</c:v>
                </c:pt>
                <c:pt idx="168">
                  <c:v>3085</c:v>
                </c:pt>
                <c:pt idx="169">
                  <c:v>3086</c:v>
                </c:pt>
                <c:pt idx="170">
                  <c:v>3087</c:v>
                </c:pt>
                <c:pt idx="171">
                  <c:v>3088</c:v>
                </c:pt>
                <c:pt idx="172">
                  <c:v>3089</c:v>
                </c:pt>
                <c:pt idx="173">
                  <c:v>3090</c:v>
                </c:pt>
                <c:pt idx="174">
                  <c:v>3091</c:v>
                </c:pt>
                <c:pt idx="175">
                  <c:v>3092</c:v>
                </c:pt>
                <c:pt idx="176">
                  <c:v>3093</c:v>
                </c:pt>
                <c:pt idx="177">
                  <c:v>3094</c:v>
                </c:pt>
                <c:pt idx="178">
                  <c:v>3095</c:v>
                </c:pt>
                <c:pt idx="179">
                  <c:v>3096</c:v>
                </c:pt>
                <c:pt idx="180">
                  <c:v>3097</c:v>
                </c:pt>
                <c:pt idx="181">
                  <c:v>3098</c:v>
                </c:pt>
                <c:pt idx="182">
                  <c:v>3099</c:v>
                </c:pt>
                <c:pt idx="183">
                  <c:v>3100</c:v>
                </c:pt>
                <c:pt idx="184">
                  <c:v>3101</c:v>
                </c:pt>
                <c:pt idx="185">
                  <c:v>3102</c:v>
                </c:pt>
                <c:pt idx="186">
                  <c:v>3103</c:v>
                </c:pt>
                <c:pt idx="187">
                  <c:v>3104</c:v>
                </c:pt>
                <c:pt idx="188">
                  <c:v>3105</c:v>
                </c:pt>
                <c:pt idx="189">
                  <c:v>3106</c:v>
                </c:pt>
                <c:pt idx="190">
                  <c:v>3107</c:v>
                </c:pt>
                <c:pt idx="191">
                  <c:v>3108</c:v>
                </c:pt>
                <c:pt idx="192">
                  <c:v>3109</c:v>
                </c:pt>
                <c:pt idx="193">
                  <c:v>3110</c:v>
                </c:pt>
                <c:pt idx="194">
                  <c:v>3111</c:v>
                </c:pt>
                <c:pt idx="195">
                  <c:v>3112</c:v>
                </c:pt>
                <c:pt idx="196">
                  <c:v>3113</c:v>
                </c:pt>
                <c:pt idx="197">
                  <c:v>3114</c:v>
                </c:pt>
                <c:pt idx="198">
                  <c:v>3115</c:v>
                </c:pt>
                <c:pt idx="199">
                  <c:v>3116</c:v>
                </c:pt>
                <c:pt idx="200">
                  <c:v>3117</c:v>
                </c:pt>
                <c:pt idx="201">
                  <c:v>3118</c:v>
                </c:pt>
                <c:pt idx="202">
                  <c:v>3119</c:v>
                </c:pt>
                <c:pt idx="203">
                  <c:v>3120</c:v>
                </c:pt>
                <c:pt idx="204">
                  <c:v>3121</c:v>
                </c:pt>
                <c:pt idx="205">
                  <c:v>3122</c:v>
                </c:pt>
                <c:pt idx="206">
                  <c:v>3123</c:v>
                </c:pt>
                <c:pt idx="207">
                  <c:v>3124</c:v>
                </c:pt>
                <c:pt idx="208">
                  <c:v>3125</c:v>
                </c:pt>
                <c:pt idx="209">
                  <c:v>3126</c:v>
                </c:pt>
                <c:pt idx="210">
                  <c:v>3127</c:v>
                </c:pt>
                <c:pt idx="211">
                  <c:v>3128</c:v>
                </c:pt>
                <c:pt idx="212">
                  <c:v>3129</c:v>
                </c:pt>
                <c:pt idx="213">
                  <c:v>3130</c:v>
                </c:pt>
                <c:pt idx="214">
                  <c:v>3131</c:v>
                </c:pt>
                <c:pt idx="215">
                  <c:v>3132</c:v>
                </c:pt>
                <c:pt idx="216">
                  <c:v>3133</c:v>
                </c:pt>
                <c:pt idx="217">
                  <c:v>3134</c:v>
                </c:pt>
                <c:pt idx="218">
                  <c:v>3135</c:v>
                </c:pt>
                <c:pt idx="219">
                  <c:v>3136</c:v>
                </c:pt>
                <c:pt idx="220">
                  <c:v>3137</c:v>
                </c:pt>
                <c:pt idx="221">
                  <c:v>3138</c:v>
                </c:pt>
                <c:pt idx="222">
                  <c:v>3139</c:v>
                </c:pt>
                <c:pt idx="223">
                  <c:v>3140</c:v>
                </c:pt>
                <c:pt idx="224">
                  <c:v>3141</c:v>
                </c:pt>
                <c:pt idx="225">
                  <c:v>3142</c:v>
                </c:pt>
                <c:pt idx="226">
                  <c:v>3143</c:v>
                </c:pt>
                <c:pt idx="227">
                  <c:v>3144</c:v>
                </c:pt>
                <c:pt idx="228">
                  <c:v>3145</c:v>
                </c:pt>
                <c:pt idx="229">
                  <c:v>3146</c:v>
                </c:pt>
                <c:pt idx="230">
                  <c:v>3147</c:v>
                </c:pt>
                <c:pt idx="231">
                  <c:v>3148</c:v>
                </c:pt>
                <c:pt idx="232">
                  <c:v>3149</c:v>
                </c:pt>
                <c:pt idx="233">
                  <c:v>3150</c:v>
                </c:pt>
                <c:pt idx="234">
                  <c:v>3151</c:v>
                </c:pt>
                <c:pt idx="235">
                  <c:v>3152</c:v>
                </c:pt>
                <c:pt idx="236">
                  <c:v>3153</c:v>
                </c:pt>
                <c:pt idx="237">
                  <c:v>3154</c:v>
                </c:pt>
                <c:pt idx="238">
                  <c:v>3155</c:v>
                </c:pt>
                <c:pt idx="239">
                  <c:v>3156</c:v>
                </c:pt>
                <c:pt idx="240">
                  <c:v>3157</c:v>
                </c:pt>
                <c:pt idx="241">
                  <c:v>3158</c:v>
                </c:pt>
                <c:pt idx="242">
                  <c:v>3159</c:v>
                </c:pt>
                <c:pt idx="243">
                  <c:v>3160</c:v>
                </c:pt>
                <c:pt idx="244">
                  <c:v>3161</c:v>
                </c:pt>
                <c:pt idx="245">
                  <c:v>3162</c:v>
                </c:pt>
                <c:pt idx="246">
                  <c:v>3163</c:v>
                </c:pt>
                <c:pt idx="247">
                  <c:v>3164</c:v>
                </c:pt>
                <c:pt idx="248">
                  <c:v>3165</c:v>
                </c:pt>
                <c:pt idx="249">
                  <c:v>3166</c:v>
                </c:pt>
                <c:pt idx="250">
                  <c:v>3167</c:v>
                </c:pt>
                <c:pt idx="251">
                  <c:v>3168</c:v>
                </c:pt>
                <c:pt idx="252">
                  <c:v>3169</c:v>
                </c:pt>
                <c:pt idx="253">
                  <c:v>3170</c:v>
                </c:pt>
                <c:pt idx="254">
                  <c:v>3171</c:v>
                </c:pt>
                <c:pt idx="255">
                  <c:v>3172</c:v>
                </c:pt>
                <c:pt idx="256">
                  <c:v>3173</c:v>
                </c:pt>
                <c:pt idx="257">
                  <c:v>3174</c:v>
                </c:pt>
                <c:pt idx="258">
                  <c:v>3175</c:v>
                </c:pt>
                <c:pt idx="259">
                  <c:v>3176</c:v>
                </c:pt>
                <c:pt idx="260">
                  <c:v>3177</c:v>
                </c:pt>
                <c:pt idx="261">
                  <c:v>3178</c:v>
                </c:pt>
                <c:pt idx="262">
                  <c:v>3179</c:v>
                </c:pt>
                <c:pt idx="263">
                  <c:v>3180</c:v>
                </c:pt>
                <c:pt idx="264">
                  <c:v>3181</c:v>
                </c:pt>
                <c:pt idx="265">
                  <c:v>3182</c:v>
                </c:pt>
                <c:pt idx="266">
                  <c:v>3183</c:v>
                </c:pt>
                <c:pt idx="267">
                  <c:v>3184</c:v>
                </c:pt>
                <c:pt idx="268">
                  <c:v>3185</c:v>
                </c:pt>
                <c:pt idx="269">
                  <c:v>3186</c:v>
                </c:pt>
                <c:pt idx="270">
                  <c:v>3187</c:v>
                </c:pt>
                <c:pt idx="271">
                  <c:v>3188</c:v>
                </c:pt>
                <c:pt idx="272">
                  <c:v>3189</c:v>
                </c:pt>
                <c:pt idx="273">
                  <c:v>3190</c:v>
                </c:pt>
                <c:pt idx="274">
                  <c:v>3191</c:v>
                </c:pt>
                <c:pt idx="275">
                  <c:v>3192</c:v>
                </c:pt>
                <c:pt idx="276">
                  <c:v>3193</c:v>
                </c:pt>
                <c:pt idx="277">
                  <c:v>3194</c:v>
                </c:pt>
                <c:pt idx="278">
                  <c:v>3195</c:v>
                </c:pt>
                <c:pt idx="279">
                  <c:v>3196</c:v>
                </c:pt>
                <c:pt idx="280">
                  <c:v>3197</c:v>
                </c:pt>
                <c:pt idx="281">
                  <c:v>3198</c:v>
                </c:pt>
                <c:pt idx="282">
                  <c:v>3199</c:v>
                </c:pt>
                <c:pt idx="283">
                  <c:v>3200</c:v>
                </c:pt>
                <c:pt idx="284">
                  <c:v>3201</c:v>
                </c:pt>
                <c:pt idx="285">
                  <c:v>3202</c:v>
                </c:pt>
                <c:pt idx="286">
                  <c:v>3203</c:v>
                </c:pt>
                <c:pt idx="287">
                  <c:v>3204</c:v>
                </c:pt>
                <c:pt idx="288">
                  <c:v>3205</c:v>
                </c:pt>
                <c:pt idx="289">
                  <c:v>3206</c:v>
                </c:pt>
                <c:pt idx="290">
                  <c:v>3207</c:v>
                </c:pt>
                <c:pt idx="291">
                  <c:v>3208</c:v>
                </c:pt>
                <c:pt idx="292">
                  <c:v>3209</c:v>
                </c:pt>
                <c:pt idx="293">
                  <c:v>3210</c:v>
                </c:pt>
                <c:pt idx="294">
                  <c:v>3211</c:v>
                </c:pt>
                <c:pt idx="295">
                  <c:v>3212</c:v>
                </c:pt>
                <c:pt idx="296">
                  <c:v>3213</c:v>
                </c:pt>
                <c:pt idx="297">
                  <c:v>3214</c:v>
                </c:pt>
                <c:pt idx="298">
                  <c:v>3215</c:v>
                </c:pt>
                <c:pt idx="299">
                  <c:v>3216</c:v>
                </c:pt>
                <c:pt idx="300">
                  <c:v>3217</c:v>
                </c:pt>
                <c:pt idx="301">
                  <c:v>3218</c:v>
                </c:pt>
                <c:pt idx="302">
                  <c:v>3219</c:v>
                </c:pt>
                <c:pt idx="303">
                  <c:v>3220</c:v>
                </c:pt>
                <c:pt idx="304">
                  <c:v>3221</c:v>
                </c:pt>
                <c:pt idx="305">
                  <c:v>3222</c:v>
                </c:pt>
                <c:pt idx="306">
                  <c:v>3223</c:v>
                </c:pt>
                <c:pt idx="307">
                  <c:v>3224</c:v>
                </c:pt>
                <c:pt idx="308">
                  <c:v>3225</c:v>
                </c:pt>
                <c:pt idx="309">
                  <c:v>3226</c:v>
                </c:pt>
                <c:pt idx="310">
                  <c:v>3227</c:v>
                </c:pt>
                <c:pt idx="311">
                  <c:v>3228</c:v>
                </c:pt>
                <c:pt idx="312">
                  <c:v>3229</c:v>
                </c:pt>
                <c:pt idx="313">
                  <c:v>3230</c:v>
                </c:pt>
                <c:pt idx="314">
                  <c:v>3231</c:v>
                </c:pt>
                <c:pt idx="315">
                  <c:v>3232</c:v>
                </c:pt>
                <c:pt idx="316">
                  <c:v>3233</c:v>
                </c:pt>
                <c:pt idx="317">
                  <c:v>3234</c:v>
                </c:pt>
                <c:pt idx="318">
                  <c:v>3235</c:v>
                </c:pt>
                <c:pt idx="319">
                  <c:v>3236</c:v>
                </c:pt>
                <c:pt idx="320">
                  <c:v>3237</c:v>
                </c:pt>
                <c:pt idx="321">
                  <c:v>3238</c:v>
                </c:pt>
                <c:pt idx="322">
                  <c:v>3239</c:v>
                </c:pt>
                <c:pt idx="323">
                  <c:v>3240</c:v>
                </c:pt>
                <c:pt idx="324">
                  <c:v>3241</c:v>
                </c:pt>
                <c:pt idx="325">
                  <c:v>3242</c:v>
                </c:pt>
                <c:pt idx="326">
                  <c:v>3243</c:v>
                </c:pt>
                <c:pt idx="327">
                  <c:v>3244</c:v>
                </c:pt>
                <c:pt idx="328">
                  <c:v>3245</c:v>
                </c:pt>
                <c:pt idx="329">
                  <c:v>3246</c:v>
                </c:pt>
                <c:pt idx="330">
                  <c:v>3247</c:v>
                </c:pt>
                <c:pt idx="331">
                  <c:v>3248</c:v>
                </c:pt>
                <c:pt idx="332">
                  <c:v>3249</c:v>
                </c:pt>
                <c:pt idx="333">
                  <c:v>3250</c:v>
                </c:pt>
                <c:pt idx="334">
                  <c:v>3251</c:v>
                </c:pt>
                <c:pt idx="335">
                  <c:v>3252</c:v>
                </c:pt>
                <c:pt idx="336">
                  <c:v>3253</c:v>
                </c:pt>
                <c:pt idx="337">
                  <c:v>3254</c:v>
                </c:pt>
                <c:pt idx="338">
                  <c:v>3255</c:v>
                </c:pt>
                <c:pt idx="339">
                  <c:v>3256</c:v>
                </c:pt>
                <c:pt idx="340">
                  <c:v>3257</c:v>
                </c:pt>
                <c:pt idx="341">
                  <c:v>3258</c:v>
                </c:pt>
                <c:pt idx="342">
                  <c:v>3259</c:v>
                </c:pt>
                <c:pt idx="343">
                  <c:v>3260</c:v>
                </c:pt>
                <c:pt idx="344">
                  <c:v>3261</c:v>
                </c:pt>
                <c:pt idx="345">
                  <c:v>3262</c:v>
                </c:pt>
                <c:pt idx="346">
                  <c:v>3263</c:v>
                </c:pt>
                <c:pt idx="347">
                  <c:v>3264</c:v>
                </c:pt>
                <c:pt idx="348">
                  <c:v>3265</c:v>
                </c:pt>
                <c:pt idx="349">
                  <c:v>3266</c:v>
                </c:pt>
                <c:pt idx="350">
                  <c:v>3267</c:v>
                </c:pt>
                <c:pt idx="351">
                  <c:v>3268</c:v>
                </c:pt>
                <c:pt idx="352">
                  <c:v>3269</c:v>
                </c:pt>
                <c:pt idx="353">
                  <c:v>3270</c:v>
                </c:pt>
                <c:pt idx="354">
                  <c:v>3271</c:v>
                </c:pt>
                <c:pt idx="355">
                  <c:v>3272</c:v>
                </c:pt>
                <c:pt idx="356">
                  <c:v>3273</c:v>
                </c:pt>
                <c:pt idx="357">
                  <c:v>3274</c:v>
                </c:pt>
                <c:pt idx="358">
                  <c:v>3275</c:v>
                </c:pt>
                <c:pt idx="359">
                  <c:v>3276</c:v>
                </c:pt>
                <c:pt idx="360">
                  <c:v>3277</c:v>
                </c:pt>
                <c:pt idx="361">
                  <c:v>3278</c:v>
                </c:pt>
                <c:pt idx="362">
                  <c:v>3279</c:v>
                </c:pt>
                <c:pt idx="363">
                  <c:v>3280</c:v>
                </c:pt>
                <c:pt idx="364">
                  <c:v>3281</c:v>
                </c:pt>
                <c:pt idx="365">
                  <c:v>3282</c:v>
                </c:pt>
                <c:pt idx="366">
                  <c:v>3283</c:v>
                </c:pt>
                <c:pt idx="367">
                  <c:v>3284</c:v>
                </c:pt>
                <c:pt idx="368">
                  <c:v>3285</c:v>
                </c:pt>
                <c:pt idx="369">
                  <c:v>3286</c:v>
                </c:pt>
                <c:pt idx="370">
                  <c:v>3287</c:v>
                </c:pt>
                <c:pt idx="371">
                  <c:v>3288</c:v>
                </c:pt>
                <c:pt idx="372">
                  <c:v>3289</c:v>
                </c:pt>
                <c:pt idx="373">
                  <c:v>3290</c:v>
                </c:pt>
                <c:pt idx="374">
                  <c:v>3291</c:v>
                </c:pt>
                <c:pt idx="375">
                  <c:v>3292</c:v>
                </c:pt>
                <c:pt idx="376">
                  <c:v>3293</c:v>
                </c:pt>
                <c:pt idx="377">
                  <c:v>3294</c:v>
                </c:pt>
              </c:numCache>
            </c:numRef>
          </c:xVal>
          <c:yVal>
            <c:numRef>
              <c:f>Graph!$E$913:$E$1288</c:f>
              <c:numCache>
                <c:formatCode>General</c:formatCode>
                <c:ptCount val="376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53392"/>
        <c:axId val="247524736"/>
      </c:scatterChart>
      <c:valAx>
        <c:axId val="230253392"/>
        <c:scaling>
          <c:orientation val="minMax"/>
          <c:max val="3294"/>
          <c:min val="2917"/>
        </c:scaling>
        <c:delete val="0"/>
        <c:axPos val="b"/>
        <c:numFmt formatCode="General" sourceLinked="1"/>
        <c:majorTickMark val="out"/>
        <c:minorTickMark val="none"/>
        <c:tickLblPos val="nextTo"/>
        <c:crossAx val="247524736"/>
        <c:crosses val="autoZero"/>
        <c:crossBetween val="midCat"/>
      </c:valAx>
      <c:valAx>
        <c:axId val="24752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025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Graph!$A$1292:$A$1701</c:f>
              <c:numCache>
                <c:formatCode>General</c:formatCode>
                <c:ptCount val="410"/>
                <c:pt idx="0">
                  <c:v>3393</c:v>
                </c:pt>
                <c:pt idx="1">
                  <c:v>3394</c:v>
                </c:pt>
                <c:pt idx="2">
                  <c:v>3395</c:v>
                </c:pt>
                <c:pt idx="3">
                  <c:v>3396</c:v>
                </c:pt>
                <c:pt idx="4">
                  <c:v>3397</c:v>
                </c:pt>
                <c:pt idx="5">
                  <c:v>3398</c:v>
                </c:pt>
                <c:pt idx="6">
                  <c:v>3399</c:v>
                </c:pt>
                <c:pt idx="7">
                  <c:v>3400</c:v>
                </c:pt>
                <c:pt idx="8">
                  <c:v>3401</c:v>
                </c:pt>
                <c:pt idx="9">
                  <c:v>3402</c:v>
                </c:pt>
                <c:pt idx="10">
                  <c:v>3403</c:v>
                </c:pt>
                <c:pt idx="11">
                  <c:v>3404</c:v>
                </c:pt>
                <c:pt idx="12">
                  <c:v>3405</c:v>
                </c:pt>
                <c:pt idx="13">
                  <c:v>3406</c:v>
                </c:pt>
                <c:pt idx="14">
                  <c:v>3407</c:v>
                </c:pt>
                <c:pt idx="15">
                  <c:v>3408</c:v>
                </c:pt>
                <c:pt idx="16">
                  <c:v>3409</c:v>
                </c:pt>
                <c:pt idx="17">
                  <c:v>3410</c:v>
                </c:pt>
                <c:pt idx="18">
                  <c:v>3411</c:v>
                </c:pt>
                <c:pt idx="19">
                  <c:v>3412</c:v>
                </c:pt>
                <c:pt idx="20">
                  <c:v>3413</c:v>
                </c:pt>
                <c:pt idx="21">
                  <c:v>3414</c:v>
                </c:pt>
                <c:pt idx="22">
                  <c:v>3415</c:v>
                </c:pt>
                <c:pt idx="23">
                  <c:v>3416</c:v>
                </c:pt>
                <c:pt idx="24">
                  <c:v>3417</c:v>
                </c:pt>
                <c:pt idx="25">
                  <c:v>3418</c:v>
                </c:pt>
                <c:pt idx="26">
                  <c:v>3419</c:v>
                </c:pt>
                <c:pt idx="27">
                  <c:v>3420</c:v>
                </c:pt>
                <c:pt idx="28">
                  <c:v>3421</c:v>
                </c:pt>
                <c:pt idx="29">
                  <c:v>3422</c:v>
                </c:pt>
                <c:pt idx="30">
                  <c:v>3423</c:v>
                </c:pt>
                <c:pt idx="31">
                  <c:v>3424</c:v>
                </c:pt>
                <c:pt idx="32">
                  <c:v>3425</c:v>
                </c:pt>
                <c:pt idx="33">
                  <c:v>3426</c:v>
                </c:pt>
                <c:pt idx="34">
                  <c:v>3427</c:v>
                </c:pt>
                <c:pt idx="35">
                  <c:v>3428</c:v>
                </c:pt>
                <c:pt idx="36">
                  <c:v>3429</c:v>
                </c:pt>
                <c:pt idx="37">
                  <c:v>3430</c:v>
                </c:pt>
                <c:pt idx="38">
                  <c:v>3431</c:v>
                </c:pt>
                <c:pt idx="39">
                  <c:v>3432</c:v>
                </c:pt>
                <c:pt idx="40">
                  <c:v>3433</c:v>
                </c:pt>
                <c:pt idx="41">
                  <c:v>3434</c:v>
                </c:pt>
                <c:pt idx="42">
                  <c:v>3435</c:v>
                </c:pt>
                <c:pt idx="43">
                  <c:v>3436</c:v>
                </c:pt>
                <c:pt idx="44">
                  <c:v>3437</c:v>
                </c:pt>
                <c:pt idx="45">
                  <c:v>3438</c:v>
                </c:pt>
                <c:pt idx="46">
                  <c:v>3439</c:v>
                </c:pt>
                <c:pt idx="47">
                  <c:v>3440</c:v>
                </c:pt>
                <c:pt idx="48">
                  <c:v>3441</c:v>
                </c:pt>
                <c:pt idx="49">
                  <c:v>3442</c:v>
                </c:pt>
                <c:pt idx="50">
                  <c:v>3443</c:v>
                </c:pt>
                <c:pt idx="51">
                  <c:v>3444</c:v>
                </c:pt>
                <c:pt idx="52">
                  <c:v>3445</c:v>
                </c:pt>
                <c:pt idx="53">
                  <c:v>3446</c:v>
                </c:pt>
                <c:pt idx="54">
                  <c:v>3447</c:v>
                </c:pt>
                <c:pt idx="55">
                  <c:v>3448</c:v>
                </c:pt>
                <c:pt idx="56">
                  <c:v>3449</c:v>
                </c:pt>
                <c:pt idx="57">
                  <c:v>3450</c:v>
                </c:pt>
                <c:pt idx="58">
                  <c:v>3451</c:v>
                </c:pt>
                <c:pt idx="59">
                  <c:v>3452</c:v>
                </c:pt>
                <c:pt idx="60">
                  <c:v>3453</c:v>
                </c:pt>
                <c:pt idx="61">
                  <c:v>3454</c:v>
                </c:pt>
                <c:pt idx="62">
                  <c:v>3455</c:v>
                </c:pt>
                <c:pt idx="63">
                  <c:v>3456</c:v>
                </c:pt>
                <c:pt idx="64">
                  <c:v>3457</c:v>
                </c:pt>
                <c:pt idx="65">
                  <c:v>3458</c:v>
                </c:pt>
                <c:pt idx="66">
                  <c:v>3459</c:v>
                </c:pt>
                <c:pt idx="67">
                  <c:v>3460</c:v>
                </c:pt>
                <c:pt idx="68">
                  <c:v>3461</c:v>
                </c:pt>
                <c:pt idx="69">
                  <c:v>3462</c:v>
                </c:pt>
                <c:pt idx="70">
                  <c:v>3463</c:v>
                </c:pt>
                <c:pt idx="71">
                  <c:v>3464</c:v>
                </c:pt>
                <c:pt idx="72">
                  <c:v>3465</c:v>
                </c:pt>
                <c:pt idx="73">
                  <c:v>3466</c:v>
                </c:pt>
                <c:pt idx="74">
                  <c:v>3467</c:v>
                </c:pt>
                <c:pt idx="75">
                  <c:v>3468</c:v>
                </c:pt>
                <c:pt idx="76">
                  <c:v>3469</c:v>
                </c:pt>
                <c:pt idx="77">
                  <c:v>3470</c:v>
                </c:pt>
                <c:pt idx="78">
                  <c:v>3471</c:v>
                </c:pt>
                <c:pt idx="79">
                  <c:v>3472</c:v>
                </c:pt>
                <c:pt idx="80">
                  <c:v>3473</c:v>
                </c:pt>
                <c:pt idx="81">
                  <c:v>3474</c:v>
                </c:pt>
                <c:pt idx="82">
                  <c:v>3475</c:v>
                </c:pt>
                <c:pt idx="83">
                  <c:v>3476</c:v>
                </c:pt>
                <c:pt idx="84">
                  <c:v>3477</c:v>
                </c:pt>
                <c:pt idx="85">
                  <c:v>3478</c:v>
                </c:pt>
                <c:pt idx="86">
                  <c:v>3479</c:v>
                </c:pt>
                <c:pt idx="87">
                  <c:v>3480</c:v>
                </c:pt>
                <c:pt idx="88">
                  <c:v>3481</c:v>
                </c:pt>
                <c:pt idx="89">
                  <c:v>3482</c:v>
                </c:pt>
                <c:pt idx="90">
                  <c:v>3483</c:v>
                </c:pt>
                <c:pt idx="91">
                  <c:v>3484</c:v>
                </c:pt>
                <c:pt idx="92">
                  <c:v>3485</c:v>
                </c:pt>
                <c:pt idx="93">
                  <c:v>3486</c:v>
                </c:pt>
                <c:pt idx="94">
                  <c:v>3487</c:v>
                </c:pt>
                <c:pt idx="95">
                  <c:v>3488</c:v>
                </c:pt>
                <c:pt idx="96">
                  <c:v>3489</c:v>
                </c:pt>
                <c:pt idx="97">
                  <c:v>3490</c:v>
                </c:pt>
                <c:pt idx="98">
                  <c:v>3491</c:v>
                </c:pt>
                <c:pt idx="99">
                  <c:v>3492</c:v>
                </c:pt>
                <c:pt idx="100">
                  <c:v>3493</c:v>
                </c:pt>
                <c:pt idx="101">
                  <c:v>3494</c:v>
                </c:pt>
                <c:pt idx="102">
                  <c:v>3495</c:v>
                </c:pt>
                <c:pt idx="103">
                  <c:v>3496</c:v>
                </c:pt>
                <c:pt idx="104">
                  <c:v>3497</c:v>
                </c:pt>
                <c:pt idx="105">
                  <c:v>3498</c:v>
                </c:pt>
                <c:pt idx="106">
                  <c:v>3499</c:v>
                </c:pt>
                <c:pt idx="107">
                  <c:v>3500</c:v>
                </c:pt>
                <c:pt idx="108">
                  <c:v>3501</c:v>
                </c:pt>
                <c:pt idx="109">
                  <c:v>3502</c:v>
                </c:pt>
                <c:pt idx="110">
                  <c:v>3503</c:v>
                </c:pt>
                <c:pt idx="111">
                  <c:v>3504</c:v>
                </c:pt>
                <c:pt idx="112">
                  <c:v>3505</c:v>
                </c:pt>
                <c:pt idx="113">
                  <c:v>3506</c:v>
                </c:pt>
                <c:pt idx="114">
                  <c:v>3507</c:v>
                </c:pt>
                <c:pt idx="115">
                  <c:v>3508</c:v>
                </c:pt>
                <c:pt idx="116">
                  <c:v>3509</c:v>
                </c:pt>
                <c:pt idx="117">
                  <c:v>3510</c:v>
                </c:pt>
                <c:pt idx="118">
                  <c:v>3511</c:v>
                </c:pt>
                <c:pt idx="119">
                  <c:v>3512</c:v>
                </c:pt>
                <c:pt idx="120">
                  <c:v>3513</c:v>
                </c:pt>
                <c:pt idx="121">
                  <c:v>3514</c:v>
                </c:pt>
                <c:pt idx="122">
                  <c:v>3515</c:v>
                </c:pt>
                <c:pt idx="123">
                  <c:v>3516</c:v>
                </c:pt>
                <c:pt idx="124">
                  <c:v>3517</c:v>
                </c:pt>
                <c:pt idx="125">
                  <c:v>3518</c:v>
                </c:pt>
                <c:pt idx="126">
                  <c:v>3519</c:v>
                </c:pt>
                <c:pt idx="127">
                  <c:v>3520</c:v>
                </c:pt>
                <c:pt idx="128">
                  <c:v>3521</c:v>
                </c:pt>
                <c:pt idx="129">
                  <c:v>3522</c:v>
                </c:pt>
                <c:pt idx="130">
                  <c:v>3523</c:v>
                </c:pt>
                <c:pt idx="131">
                  <c:v>3524</c:v>
                </c:pt>
                <c:pt idx="132">
                  <c:v>3525</c:v>
                </c:pt>
                <c:pt idx="133">
                  <c:v>3526</c:v>
                </c:pt>
                <c:pt idx="134">
                  <c:v>3527</c:v>
                </c:pt>
                <c:pt idx="135">
                  <c:v>3528</c:v>
                </c:pt>
                <c:pt idx="136">
                  <c:v>3529</c:v>
                </c:pt>
                <c:pt idx="137">
                  <c:v>3530</c:v>
                </c:pt>
                <c:pt idx="138">
                  <c:v>3531</c:v>
                </c:pt>
                <c:pt idx="139">
                  <c:v>3532</c:v>
                </c:pt>
                <c:pt idx="140">
                  <c:v>3533</c:v>
                </c:pt>
                <c:pt idx="141">
                  <c:v>3534</c:v>
                </c:pt>
                <c:pt idx="142">
                  <c:v>3535</c:v>
                </c:pt>
                <c:pt idx="143">
                  <c:v>3536</c:v>
                </c:pt>
                <c:pt idx="144">
                  <c:v>3537</c:v>
                </c:pt>
                <c:pt idx="145">
                  <c:v>3538</c:v>
                </c:pt>
                <c:pt idx="146">
                  <c:v>3539</c:v>
                </c:pt>
                <c:pt idx="147">
                  <c:v>3540</c:v>
                </c:pt>
                <c:pt idx="148">
                  <c:v>3541</c:v>
                </c:pt>
                <c:pt idx="149">
                  <c:v>3542</c:v>
                </c:pt>
                <c:pt idx="150">
                  <c:v>3543</c:v>
                </c:pt>
                <c:pt idx="151">
                  <c:v>3544</c:v>
                </c:pt>
                <c:pt idx="152">
                  <c:v>3545</c:v>
                </c:pt>
                <c:pt idx="153">
                  <c:v>3546</c:v>
                </c:pt>
                <c:pt idx="154">
                  <c:v>3547</c:v>
                </c:pt>
                <c:pt idx="155">
                  <c:v>3548</c:v>
                </c:pt>
                <c:pt idx="156">
                  <c:v>3549</c:v>
                </c:pt>
                <c:pt idx="157">
                  <c:v>3550</c:v>
                </c:pt>
                <c:pt idx="158">
                  <c:v>3551</c:v>
                </c:pt>
                <c:pt idx="159">
                  <c:v>3552</c:v>
                </c:pt>
                <c:pt idx="160">
                  <c:v>3553</c:v>
                </c:pt>
                <c:pt idx="161">
                  <c:v>3554</c:v>
                </c:pt>
                <c:pt idx="162">
                  <c:v>3555</c:v>
                </c:pt>
                <c:pt idx="163">
                  <c:v>3556</c:v>
                </c:pt>
                <c:pt idx="164">
                  <c:v>3557</c:v>
                </c:pt>
                <c:pt idx="165">
                  <c:v>3558</c:v>
                </c:pt>
                <c:pt idx="166">
                  <c:v>3559</c:v>
                </c:pt>
                <c:pt idx="167">
                  <c:v>3560</c:v>
                </c:pt>
                <c:pt idx="168">
                  <c:v>3561</c:v>
                </c:pt>
                <c:pt idx="169">
                  <c:v>3562</c:v>
                </c:pt>
                <c:pt idx="170">
                  <c:v>3563</c:v>
                </c:pt>
                <c:pt idx="171">
                  <c:v>3564</c:v>
                </c:pt>
                <c:pt idx="172">
                  <c:v>3565</c:v>
                </c:pt>
                <c:pt idx="173">
                  <c:v>3566</c:v>
                </c:pt>
                <c:pt idx="174">
                  <c:v>3567</c:v>
                </c:pt>
                <c:pt idx="175">
                  <c:v>3568</c:v>
                </c:pt>
                <c:pt idx="176">
                  <c:v>3569</c:v>
                </c:pt>
                <c:pt idx="177">
                  <c:v>3570</c:v>
                </c:pt>
                <c:pt idx="178">
                  <c:v>3571</c:v>
                </c:pt>
                <c:pt idx="179">
                  <c:v>3572</c:v>
                </c:pt>
                <c:pt idx="180">
                  <c:v>3573</c:v>
                </c:pt>
                <c:pt idx="181">
                  <c:v>3574</c:v>
                </c:pt>
                <c:pt idx="182">
                  <c:v>3575</c:v>
                </c:pt>
                <c:pt idx="183">
                  <c:v>3576</c:v>
                </c:pt>
                <c:pt idx="184">
                  <c:v>3577</c:v>
                </c:pt>
                <c:pt idx="185">
                  <c:v>3578</c:v>
                </c:pt>
                <c:pt idx="186">
                  <c:v>3579</c:v>
                </c:pt>
                <c:pt idx="187">
                  <c:v>3580</c:v>
                </c:pt>
                <c:pt idx="188">
                  <c:v>3581</c:v>
                </c:pt>
                <c:pt idx="189">
                  <c:v>3582</c:v>
                </c:pt>
                <c:pt idx="190">
                  <c:v>3583</c:v>
                </c:pt>
                <c:pt idx="191">
                  <c:v>3584</c:v>
                </c:pt>
                <c:pt idx="192">
                  <c:v>3585</c:v>
                </c:pt>
                <c:pt idx="193">
                  <c:v>3586</c:v>
                </c:pt>
                <c:pt idx="194">
                  <c:v>3587</c:v>
                </c:pt>
                <c:pt idx="195">
                  <c:v>3588</c:v>
                </c:pt>
                <c:pt idx="196">
                  <c:v>3589</c:v>
                </c:pt>
                <c:pt idx="197">
                  <c:v>3590</c:v>
                </c:pt>
                <c:pt idx="198">
                  <c:v>3591</c:v>
                </c:pt>
                <c:pt idx="199">
                  <c:v>3592</c:v>
                </c:pt>
                <c:pt idx="200">
                  <c:v>3593</c:v>
                </c:pt>
                <c:pt idx="201">
                  <c:v>3594</c:v>
                </c:pt>
                <c:pt idx="202">
                  <c:v>3595</c:v>
                </c:pt>
                <c:pt idx="203">
                  <c:v>3596</c:v>
                </c:pt>
                <c:pt idx="204">
                  <c:v>3597</c:v>
                </c:pt>
                <c:pt idx="205">
                  <c:v>3598</c:v>
                </c:pt>
                <c:pt idx="206">
                  <c:v>3599</c:v>
                </c:pt>
                <c:pt idx="207">
                  <c:v>3600</c:v>
                </c:pt>
                <c:pt idx="208">
                  <c:v>3601</c:v>
                </c:pt>
                <c:pt idx="209">
                  <c:v>3602</c:v>
                </c:pt>
                <c:pt idx="210">
                  <c:v>3603</c:v>
                </c:pt>
                <c:pt idx="211">
                  <c:v>3604</c:v>
                </c:pt>
                <c:pt idx="212">
                  <c:v>3605</c:v>
                </c:pt>
                <c:pt idx="213">
                  <c:v>3606</c:v>
                </c:pt>
                <c:pt idx="214">
                  <c:v>3607</c:v>
                </c:pt>
                <c:pt idx="215">
                  <c:v>3608</c:v>
                </c:pt>
                <c:pt idx="216">
                  <c:v>3609</c:v>
                </c:pt>
                <c:pt idx="217">
                  <c:v>3610</c:v>
                </c:pt>
                <c:pt idx="218">
                  <c:v>3611</c:v>
                </c:pt>
                <c:pt idx="219">
                  <c:v>3612</c:v>
                </c:pt>
                <c:pt idx="220">
                  <c:v>3613</c:v>
                </c:pt>
                <c:pt idx="221">
                  <c:v>3614</c:v>
                </c:pt>
                <c:pt idx="222">
                  <c:v>3615</c:v>
                </c:pt>
                <c:pt idx="223">
                  <c:v>3616</c:v>
                </c:pt>
                <c:pt idx="224">
                  <c:v>3617</c:v>
                </c:pt>
                <c:pt idx="225">
                  <c:v>3618</c:v>
                </c:pt>
                <c:pt idx="226">
                  <c:v>3619</c:v>
                </c:pt>
                <c:pt idx="227">
                  <c:v>3620</c:v>
                </c:pt>
                <c:pt idx="228">
                  <c:v>3621</c:v>
                </c:pt>
                <c:pt idx="229">
                  <c:v>3622</c:v>
                </c:pt>
                <c:pt idx="230">
                  <c:v>3623</c:v>
                </c:pt>
                <c:pt idx="231">
                  <c:v>3624</c:v>
                </c:pt>
                <c:pt idx="232">
                  <c:v>3625</c:v>
                </c:pt>
                <c:pt idx="233">
                  <c:v>3626</c:v>
                </c:pt>
                <c:pt idx="234">
                  <c:v>3627</c:v>
                </c:pt>
                <c:pt idx="235">
                  <c:v>3628</c:v>
                </c:pt>
                <c:pt idx="236">
                  <c:v>3629</c:v>
                </c:pt>
                <c:pt idx="237">
                  <c:v>3630</c:v>
                </c:pt>
                <c:pt idx="238">
                  <c:v>3631</c:v>
                </c:pt>
                <c:pt idx="239">
                  <c:v>3632</c:v>
                </c:pt>
                <c:pt idx="240">
                  <c:v>3633</c:v>
                </c:pt>
                <c:pt idx="241">
                  <c:v>3634</c:v>
                </c:pt>
                <c:pt idx="242">
                  <c:v>3635</c:v>
                </c:pt>
                <c:pt idx="243">
                  <c:v>3636</c:v>
                </c:pt>
                <c:pt idx="244">
                  <c:v>3637</c:v>
                </c:pt>
                <c:pt idx="245">
                  <c:v>3638</c:v>
                </c:pt>
                <c:pt idx="246">
                  <c:v>3639</c:v>
                </c:pt>
                <c:pt idx="247">
                  <c:v>3640</c:v>
                </c:pt>
                <c:pt idx="248">
                  <c:v>3641</c:v>
                </c:pt>
                <c:pt idx="249">
                  <c:v>3642</c:v>
                </c:pt>
                <c:pt idx="250">
                  <c:v>3643</c:v>
                </c:pt>
                <c:pt idx="251">
                  <c:v>3644</c:v>
                </c:pt>
                <c:pt idx="252">
                  <c:v>3645</c:v>
                </c:pt>
                <c:pt idx="253">
                  <c:v>3646</c:v>
                </c:pt>
                <c:pt idx="254">
                  <c:v>3647</c:v>
                </c:pt>
                <c:pt idx="255">
                  <c:v>3648</c:v>
                </c:pt>
                <c:pt idx="256">
                  <c:v>3649</c:v>
                </c:pt>
                <c:pt idx="257">
                  <c:v>3650</c:v>
                </c:pt>
                <c:pt idx="258">
                  <c:v>3651</c:v>
                </c:pt>
                <c:pt idx="259">
                  <c:v>3652</c:v>
                </c:pt>
                <c:pt idx="260">
                  <c:v>3653</c:v>
                </c:pt>
                <c:pt idx="261">
                  <c:v>3654</c:v>
                </c:pt>
                <c:pt idx="262">
                  <c:v>3655</c:v>
                </c:pt>
                <c:pt idx="263">
                  <c:v>3656</c:v>
                </c:pt>
                <c:pt idx="264">
                  <c:v>3657</c:v>
                </c:pt>
                <c:pt idx="265">
                  <c:v>3658</c:v>
                </c:pt>
                <c:pt idx="266">
                  <c:v>3659</c:v>
                </c:pt>
                <c:pt idx="267">
                  <c:v>3660</c:v>
                </c:pt>
                <c:pt idx="268">
                  <c:v>3661</c:v>
                </c:pt>
                <c:pt idx="269">
                  <c:v>3662</c:v>
                </c:pt>
                <c:pt idx="270">
                  <c:v>3663</c:v>
                </c:pt>
                <c:pt idx="271">
                  <c:v>3664</c:v>
                </c:pt>
                <c:pt idx="272">
                  <c:v>3665</c:v>
                </c:pt>
                <c:pt idx="273">
                  <c:v>3666</c:v>
                </c:pt>
                <c:pt idx="274">
                  <c:v>3667</c:v>
                </c:pt>
                <c:pt idx="275">
                  <c:v>3668</c:v>
                </c:pt>
                <c:pt idx="276">
                  <c:v>3669</c:v>
                </c:pt>
                <c:pt idx="277">
                  <c:v>3670</c:v>
                </c:pt>
                <c:pt idx="278">
                  <c:v>3671</c:v>
                </c:pt>
                <c:pt idx="279">
                  <c:v>3672</c:v>
                </c:pt>
                <c:pt idx="280">
                  <c:v>3673</c:v>
                </c:pt>
                <c:pt idx="281">
                  <c:v>3674</c:v>
                </c:pt>
                <c:pt idx="282">
                  <c:v>3675</c:v>
                </c:pt>
                <c:pt idx="283">
                  <c:v>3676</c:v>
                </c:pt>
                <c:pt idx="284">
                  <c:v>3677</c:v>
                </c:pt>
                <c:pt idx="285">
                  <c:v>3678</c:v>
                </c:pt>
                <c:pt idx="286">
                  <c:v>3679</c:v>
                </c:pt>
                <c:pt idx="287">
                  <c:v>3680</c:v>
                </c:pt>
                <c:pt idx="288">
                  <c:v>3681</c:v>
                </c:pt>
                <c:pt idx="289">
                  <c:v>3682</c:v>
                </c:pt>
                <c:pt idx="290">
                  <c:v>3683</c:v>
                </c:pt>
                <c:pt idx="291">
                  <c:v>3684</c:v>
                </c:pt>
                <c:pt idx="292">
                  <c:v>3685</c:v>
                </c:pt>
                <c:pt idx="293">
                  <c:v>3686</c:v>
                </c:pt>
                <c:pt idx="294">
                  <c:v>3687</c:v>
                </c:pt>
                <c:pt idx="295">
                  <c:v>3688</c:v>
                </c:pt>
                <c:pt idx="296">
                  <c:v>3689</c:v>
                </c:pt>
                <c:pt idx="297">
                  <c:v>3690</c:v>
                </c:pt>
                <c:pt idx="298">
                  <c:v>3691</c:v>
                </c:pt>
                <c:pt idx="299">
                  <c:v>3692</c:v>
                </c:pt>
                <c:pt idx="300">
                  <c:v>3693</c:v>
                </c:pt>
                <c:pt idx="301">
                  <c:v>3694</c:v>
                </c:pt>
                <c:pt idx="302">
                  <c:v>3695</c:v>
                </c:pt>
                <c:pt idx="303">
                  <c:v>3696</c:v>
                </c:pt>
                <c:pt idx="304">
                  <c:v>3697</c:v>
                </c:pt>
                <c:pt idx="305">
                  <c:v>3698</c:v>
                </c:pt>
                <c:pt idx="306">
                  <c:v>3699</c:v>
                </c:pt>
                <c:pt idx="307">
                  <c:v>3700</c:v>
                </c:pt>
                <c:pt idx="308">
                  <c:v>3701</c:v>
                </c:pt>
                <c:pt idx="309">
                  <c:v>3702</c:v>
                </c:pt>
                <c:pt idx="310">
                  <c:v>3703</c:v>
                </c:pt>
                <c:pt idx="311">
                  <c:v>3704</c:v>
                </c:pt>
                <c:pt idx="312">
                  <c:v>3705</c:v>
                </c:pt>
                <c:pt idx="313">
                  <c:v>3706</c:v>
                </c:pt>
                <c:pt idx="314">
                  <c:v>3707</c:v>
                </c:pt>
                <c:pt idx="315">
                  <c:v>3708</c:v>
                </c:pt>
                <c:pt idx="316">
                  <c:v>3709</c:v>
                </c:pt>
                <c:pt idx="317">
                  <c:v>3710</c:v>
                </c:pt>
                <c:pt idx="318">
                  <c:v>3711</c:v>
                </c:pt>
                <c:pt idx="319">
                  <c:v>3712</c:v>
                </c:pt>
                <c:pt idx="320">
                  <c:v>3713</c:v>
                </c:pt>
                <c:pt idx="321">
                  <c:v>3714</c:v>
                </c:pt>
                <c:pt idx="322">
                  <c:v>3715</c:v>
                </c:pt>
                <c:pt idx="323">
                  <c:v>3716</c:v>
                </c:pt>
                <c:pt idx="324">
                  <c:v>3717</c:v>
                </c:pt>
                <c:pt idx="325">
                  <c:v>3718</c:v>
                </c:pt>
                <c:pt idx="326">
                  <c:v>3719</c:v>
                </c:pt>
                <c:pt idx="327">
                  <c:v>3720</c:v>
                </c:pt>
                <c:pt idx="328">
                  <c:v>3721</c:v>
                </c:pt>
                <c:pt idx="329">
                  <c:v>3722</c:v>
                </c:pt>
                <c:pt idx="330">
                  <c:v>3723</c:v>
                </c:pt>
                <c:pt idx="331">
                  <c:v>3724</c:v>
                </c:pt>
                <c:pt idx="332">
                  <c:v>3725</c:v>
                </c:pt>
                <c:pt idx="333">
                  <c:v>3726</c:v>
                </c:pt>
                <c:pt idx="334">
                  <c:v>3727</c:v>
                </c:pt>
                <c:pt idx="335">
                  <c:v>3728</c:v>
                </c:pt>
                <c:pt idx="336">
                  <c:v>3729</c:v>
                </c:pt>
                <c:pt idx="337">
                  <c:v>3730</c:v>
                </c:pt>
                <c:pt idx="338">
                  <c:v>3731</c:v>
                </c:pt>
                <c:pt idx="339">
                  <c:v>3732</c:v>
                </c:pt>
                <c:pt idx="340">
                  <c:v>3733</c:v>
                </c:pt>
                <c:pt idx="341">
                  <c:v>3734</c:v>
                </c:pt>
                <c:pt idx="342">
                  <c:v>3735</c:v>
                </c:pt>
                <c:pt idx="343">
                  <c:v>3736</c:v>
                </c:pt>
                <c:pt idx="344">
                  <c:v>3737</c:v>
                </c:pt>
                <c:pt idx="345">
                  <c:v>3738</c:v>
                </c:pt>
                <c:pt idx="346">
                  <c:v>3739</c:v>
                </c:pt>
                <c:pt idx="347">
                  <c:v>3740</c:v>
                </c:pt>
                <c:pt idx="348">
                  <c:v>3741</c:v>
                </c:pt>
                <c:pt idx="349">
                  <c:v>3742</c:v>
                </c:pt>
                <c:pt idx="350">
                  <c:v>3743</c:v>
                </c:pt>
                <c:pt idx="351">
                  <c:v>3744</c:v>
                </c:pt>
                <c:pt idx="352">
                  <c:v>3745</c:v>
                </c:pt>
                <c:pt idx="353">
                  <c:v>3746</c:v>
                </c:pt>
                <c:pt idx="354">
                  <c:v>3747</c:v>
                </c:pt>
                <c:pt idx="355">
                  <c:v>3748</c:v>
                </c:pt>
                <c:pt idx="356">
                  <c:v>3749</c:v>
                </c:pt>
                <c:pt idx="357">
                  <c:v>3750</c:v>
                </c:pt>
                <c:pt idx="358">
                  <c:v>3751</c:v>
                </c:pt>
                <c:pt idx="359">
                  <c:v>3752</c:v>
                </c:pt>
                <c:pt idx="360">
                  <c:v>3753</c:v>
                </c:pt>
                <c:pt idx="361">
                  <c:v>3754</c:v>
                </c:pt>
                <c:pt idx="362">
                  <c:v>3755</c:v>
                </c:pt>
                <c:pt idx="363">
                  <c:v>3756</c:v>
                </c:pt>
                <c:pt idx="364">
                  <c:v>3757</c:v>
                </c:pt>
                <c:pt idx="365">
                  <c:v>3758</c:v>
                </c:pt>
                <c:pt idx="366">
                  <c:v>3759</c:v>
                </c:pt>
                <c:pt idx="367">
                  <c:v>3760</c:v>
                </c:pt>
                <c:pt idx="368">
                  <c:v>3761</c:v>
                </c:pt>
                <c:pt idx="369">
                  <c:v>3762</c:v>
                </c:pt>
                <c:pt idx="370">
                  <c:v>3763</c:v>
                </c:pt>
                <c:pt idx="371">
                  <c:v>3764</c:v>
                </c:pt>
                <c:pt idx="372">
                  <c:v>3765</c:v>
                </c:pt>
                <c:pt idx="373">
                  <c:v>3766</c:v>
                </c:pt>
                <c:pt idx="374">
                  <c:v>3767</c:v>
                </c:pt>
                <c:pt idx="375">
                  <c:v>3768</c:v>
                </c:pt>
                <c:pt idx="376">
                  <c:v>3769</c:v>
                </c:pt>
                <c:pt idx="377">
                  <c:v>3770</c:v>
                </c:pt>
                <c:pt idx="378">
                  <c:v>3771</c:v>
                </c:pt>
                <c:pt idx="379">
                  <c:v>3772</c:v>
                </c:pt>
                <c:pt idx="380">
                  <c:v>3773</c:v>
                </c:pt>
                <c:pt idx="381">
                  <c:v>3774</c:v>
                </c:pt>
                <c:pt idx="382">
                  <c:v>3775</c:v>
                </c:pt>
                <c:pt idx="383">
                  <c:v>3776</c:v>
                </c:pt>
                <c:pt idx="384">
                  <c:v>3777</c:v>
                </c:pt>
                <c:pt idx="385">
                  <c:v>3778</c:v>
                </c:pt>
                <c:pt idx="386">
                  <c:v>3779</c:v>
                </c:pt>
                <c:pt idx="387">
                  <c:v>3780</c:v>
                </c:pt>
                <c:pt idx="388">
                  <c:v>3781</c:v>
                </c:pt>
                <c:pt idx="389">
                  <c:v>3782</c:v>
                </c:pt>
                <c:pt idx="390">
                  <c:v>3783</c:v>
                </c:pt>
                <c:pt idx="391">
                  <c:v>3784</c:v>
                </c:pt>
                <c:pt idx="392">
                  <c:v>3785</c:v>
                </c:pt>
                <c:pt idx="393">
                  <c:v>3786</c:v>
                </c:pt>
                <c:pt idx="394">
                  <c:v>3787</c:v>
                </c:pt>
                <c:pt idx="395">
                  <c:v>3788</c:v>
                </c:pt>
                <c:pt idx="396">
                  <c:v>3789</c:v>
                </c:pt>
                <c:pt idx="397">
                  <c:v>3790</c:v>
                </c:pt>
                <c:pt idx="398">
                  <c:v>3791</c:v>
                </c:pt>
                <c:pt idx="399">
                  <c:v>3792</c:v>
                </c:pt>
                <c:pt idx="400">
                  <c:v>3793</c:v>
                </c:pt>
                <c:pt idx="401">
                  <c:v>3794</c:v>
                </c:pt>
                <c:pt idx="402">
                  <c:v>3795</c:v>
                </c:pt>
                <c:pt idx="403">
                  <c:v>3796</c:v>
                </c:pt>
                <c:pt idx="404">
                  <c:v>3797</c:v>
                </c:pt>
                <c:pt idx="405">
                  <c:v>3798</c:v>
                </c:pt>
                <c:pt idx="406">
                  <c:v>3799</c:v>
                </c:pt>
                <c:pt idx="407">
                  <c:v>3800</c:v>
                </c:pt>
                <c:pt idx="408">
                  <c:v>3801</c:v>
                </c:pt>
                <c:pt idx="409">
                  <c:v>3802</c:v>
                </c:pt>
              </c:numCache>
            </c:numRef>
          </c:xVal>
          <c:yVal>
            <c:numRef>
              <c:f>Graph!$D$1293:$D$1700</c:f>
              <c:numCache>
                <c:formatCode>General</c:formatCode>
                <c:ptCount val="408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Graph!$A$1292:$A$1701</c:f>
              <c:numCache>
                <c:formatCode>General</c:formatCode>
                <c:ptCount val="410"/>
                <c:pt idx="0">
                  <c:v>3393</c:v>
                </c:pt>
                <c:pt idx="1">
                  <c:v>3394</c:v>
                </c:pt>
                <c:pt idx="2">
                  <c:v>3395</c:v>
                </c:pt>
                <c:pt idx="3">
                  <c:v>3396</c:v>
                </c:pt>
                <c:pt idx="4">
                  <c:v>3397</c:v>
                </c:pt>
                <c:pt idx="5">
                  <c:v>3398</c:v>
                </c:pt>
                <c:pt idx="6">
                  <c:v>3399</c:v>
                </c:pt>
                <c:pt idx="7">
                  <c:v>3400</c:v>
                </c:pt>
                <c:pt idx="8">
                  <c:v>3401</c:v>
                </c:pt>
                <c:pt idx="9">
                  <c:v>3402</c:v>
                </c:pt>
                <c:pt idx="10">
                  <c:v>3403</c:v>
                </c:pt>
                <c:pt idx="11">
                  <c:v>3404</c:v>
                </c:pt>
                <c:pt idx="12">
                  <c:v>3405</c:v>
                </c:pt>
                <c:pt idx="13">
                  <c:v>3406</c:v>
                </c:pt>
                <c:pt idx="14">
                  <c:v>3407</c:v>
                </c:pt>
                <c:pt idx="15">
                  <c:v>3408</c:v>
                </c:pt>
                <c:pt idx="16">
                  <c:v>3409</c:v>
                </c:pt>
                <c:pt idx="17">
                  <c:v>3410</c:v>
                </c:pt>
                <c:pt idx="18">
                  <c:v>3411</c:v>
                </c:pt>
                <c:pt idx="19">
                  <c:v>3412</c:v>
                </c:pt>
                <c:pt idx="20">
                  <c:v>3413</c:v>
                </c:pt>
                <c:pt idx="21">
                  <c:v>3414</c:v>
                </c:pt>
                <c:pt idx="22">
                  <c:v>3415</c:v>
                </c:pt>
                <c:pt idx="23">
                  <c:v>3416</c:v>
                </c:pt>
                <c:pt idx="24">
                  <c:v>3417</c:v>
                </c:pt>
                <c:pt idx="25">
                  <c:v>3418</c:v>
                </c:pt>
                <c:pt idx="26">
                  <c:v>3419</c:v>
                </c:pt>
                <c:pt idx="27">
                  <c:v>3420</c:v>
                </c:pt>
                <c:pt idx="28">
                  <c:v>3421</c:v>
                </c:pt>
                <c:pt idx="29">
                  <c:v>3422</c:v>
                </c:pt>
                <c:pt idx="30">
                  <c:v>3423</c:v>
                </c:pt>
                <c:pt idx="31">
                  <c:v>3424</c:v>
                </c:pt>
                <c:pt idx="32">
                  <c:v>3425</c:v>
                </c:pt>
                <c:pt idx="33">
                  <c:v>3426</c:v>
                </c:pt>
                <c:pt idx="34">
                  <c:v>3427</c:v>
                </c:pt>
                <c:pt idx="35">
                  <c:v>3428</c:v>
                </c:pt>
                <c:pt idx="36">
                  <c:v>3429</c:v>
                </c:pt>
                <c:pt idx="37">
                  <c:v>3430</c:v>
                </c:pt>
                <c:pt idx="38">
                  <c:v>3431</c:v>
                </c:pt>
                <c:pt idx="39">
                  <c:v>3432</c:v>
                </c:pt>
                <c:pt idx="40">
                  <c:v>3433</c:v>
                </c:pt>
                <c:pt idx="41">
                  <c:v>3434</c:v>
                </c:pt>
                <c:pt idx="42">
                  <c:v>3435</c:v>
                </c:pt>
                <c:pt idx="43">
                  <c:v>3436</c:v>
                </c:pt>
                <c:pt idx="44">
                  <c:v>3437</c:v>
                </c:pt>
                <c:pt idx="45">
                  <c:v>3438</c:v>
                </c:pt>
                <c:pt idx="46">
                  <c:v>3439</c:v>
                </c:pt>
                <c:pt idx="47">
                  <c:v>3440</c:v>
                </c:pt>
                <c:pt idx="48">
                  <c:v>3441</c:v>
                </c:pt>
                <c:pt idx="49">
                  <c:v>3442</c:v>
                </c:pt>
                <c:pt idx="50">
                  <c:v>3443</c:v>
                </c:pt>
                <c:pt idx="51">
                  <c:v>3444</c:v>
                </c:pt>
                <c:pt idx="52">
                  <c:v>3445</c:v>
                </c:pt>
                <c:pt idx="53">
                  <c:v>3446</c:v>
                </c:pt>
                <c:pt idx="54">
                  <c:v>3447</c:v>
                </c:pt>
                <c:pt idx="55">
                  <c:v>3448</c:v>
                </c:pt>
                <c:pt idx="56">
                  <c:v>3449</c:v>
                </c:pt>
                <c:pt idx="57">
                  <c:v>3450</c:v>
                </c:pt>
                <c:pt idx="58">
                  <c:v>3451</c:v>
                </c:pt>
                <c:pt idx="59">
                  <c:v>3452</c:v>
                </c:pt>
                <c:pt idx="60">
                  <c:v>3453</c:v>
                </c:pt>
                <c:pt idx="61">
                  <c:v>3454</c:v>
                </c:pt>
                <c:pt idx="62">
                  <c:v>3455</c:v>
                </c:pt>
                <c:pt idx="63">
                  <c:v>3456</c:v>
                </c:pt>
                <c:pt idx="64">
                  <c:v>3457</c:v>
                </c:pt>
                <c:pt idx="65">
                  <c:v>3458</c:v>
                </c:pt>
                <c:pt idx="66">
                  <c:v>3459</c:v>
                </c:pt>
                <c:pt idx="67">
                  <c:v>3460</c:v>
                </c:pt>
                <c:pt idx="68">
                  <c:v>3461</c:v>
                </c:pt>
                <c:pt idx="69">
                  <c:v>3462</c:v>
                </c:pt>
                <c:pt idx="70">
                  <c:v>3463</c:v>
                </c:pt>
                <c:pt idx="71">
                  <c:v>3464</c:v>
                </c:pt>
                <c:pt idx="72">
                  <c:v>3465</c:v>
                </c:pt>
                <c:pt idx="73">
                  <c:v>3466</c:v>
                </c:pt>
                <c:pt idx="74">
                  <c:v>3467</c:v>
                </c:pt>
                <c:pt idx="75">
                  <c:v>3468</c:v>
                </c:pt>
                <c:pt idx="76">
                  <c:v>3469</c:v>
                </c:pt>
                <c:pt idx="77">
                  <c:v>3470</c:v>
                </c:pt>
                <c:pt idx="78">
                  <c:v>3471</c:v>
                </c:pt>
                <c:pt idx="79">
                  <c:v>3472</c:v>
                </c:pt>
                <c:pt idx="80">
                  <c:v>3473</c:v>
                </c:pt>
                <c:pt idx="81">
                  <c:v>3474</c:v>
                </c:pt>
                <c:pt idx="82">
                  <c:v>3475</c:v>
                </c:pt>
                <c:pt idx="83">
                  <c:v>3476</c:v>
                </c:pt>
                <c:pt idx="84">
                  <c:v>3477</c:v>
                </c:pt>
                <c:pt idx="85">
                  <c:v>3478</c:v>
                </c:pt>
                <c:pt idx="86">
                  <c:v>3479</c:v>
                </c:pt>
                <c:pt idx="87">
                  <c:v>3480</c:v>
                </c:pt>
                <c:pt idx="88">
                  <c:v>3481</c:v>
                </c:pt>
                <c:pt idx="89">
                  <c:v>3482</c:v>
                </c:pt>
                <c:pt idx="90">
                  <c:v>3483</c:v>
                </c:pt>
                <c:pt idx="91">
                  <c:v>3484</c:v>
                </c:pt>
                <c:pt idx="92">
                  <c:v>3485</c:v>
                </c:pt>
                <c:pt idx="93">
                  <c:v>3486</c:v>
                </c:pt>
                <c:pt idx="94">
                  <c:v>3487</c:v>
                </c:pt>
                <c:pt idx="95">
                  <c:v>3488</c:v>
                </c:pt>
                <c:pt idx="96">
                  <c:v>3489</c:v>
                </c:pt>
                <c:pt idx="97">
                  <c:v>3490</c:v>
                </c:pt>
                <c:pt idx="98">
                  <c:v>3491</c:v>
                </c:pt>
                <c:pt idx="99">
                  <c:v>3492</c:v>
                </c:pt>
                <c:pt idx="100">
                  <c:v>3493</c:v>
                </c:pt>
                <c:pt idx="101">
                  <c:v>3494</c:v>
                </c:pt>
                <c:pt idx="102">
                  <c:v>3495</c:v>
                </c:pt>
                <c:pt idx="103">
                  <c:v>3496</c:v>
                </c:pt>
                <c:pt idx="104">
                  <c:v>3497</c:v>
                </c:pt>
                <c:pt idx="105">
                  <c:v>3498</c:v>
                </c:pt>
                <c:pt idx="106">
                  <c:v>3499</c:v>
                </c:pt>
                <c:pt idx="107">
                  <c:v>3500</c:v>
                </c:pt>
                <c:pt idx="108">
                  <c:v>3501</c:v>
                </c:pt>
                <c:pt idx="109">
                  <c:v>3502</c:v>
                </c:pt>
                <c:pt idx="110">
                  <c:v>3503</c:v>
                </c:pt>
                <c:pt idx="111">
                  <c:v>3504</c:v>
                </c:pt>
                <c:pt idx="112">
                  <c:v>3505</c:v>
                </c:pt>
                <c:pt idx="113">
                  <c:v>3506</c:v>
                </c:pt>
                <c:pt idx="114">
                  <c:v>3507</c:v>
                </c:pt>
                <c:pt idx="115">
                  <c:v>3508</c:v>
                </c:pt>
                <c:pt idx="116">
                  <c:v>3509</c:v>
                </c:pt>
                <c:pt idx="117">
                  <c:v>3510</c:v>
                </c:pt>
                <c:pt idx="118">
                  <c:v>3511</c:v>
                </c:pt>
                <c:pt idx="119">
                  <c:v>3512</c:v>
                </c:pt>
                <c:pt idx="120">
                  <c:v>3513</c:v>
                </c:pt>
                <c:pt idx="121">
                  <c:v>3514</c:v>
                </c:pt>
                <c:pt idx="122">
                  <c:v>3515</c:v>
                </c:pt>
                <c:pt idx="123">
                  <c:v>3516</c:v>
                </c:pt>
                <c:pt idx="124">
                  <c:v>3517</c:v>
                </c:pt>
                <c:pt idx="125">
                  <c:v>3518</c:v>
                </c:pt>
                <c:pt idx="126">
                  <c:v>3519</c:v>
                </c:pt>
                <c:pt idx="127">
                  <c:v>3520</c:v>
                </c:pt>
                <c:pt idx="128">
                  <c:v>3521</c:v>
                </c:pt>
                <c:pt idx="129">
                  <c:v>3522</c:v>
                </c:pt>
                <c:pt idx="130">
                  <c:v>3523</c:v>
                </c:pt>
                <c:pt idx="131">
                  <c:v>3524</c:v>
                </c:pt>
                <c:pt idx="132">
                  <c:v>3525</c:v>
                </c:pt>
                <c:pt idx="133">
                  <c:v>3526</c:v>
                </c:pt>
                <c:pt idx="134">
                  <c:v>3527</c:v>
                </c:pt>
                <c:pt idx="135">
                  <c:v>3528</c:v>
                </c:pt>
                <c:pt idx="136">
                  <c:v>3529</c:v>
                </c:pt>
                <c:pt idx="137">
                  <c:v>3530</c:v>
                </c:pt>
                <c:pt idx="138">
                  <c:v>3531</c:v>
                </c:pt>
                <c:pt idx="139">
                  <c:v>3532</c:v>
                </c:pt>
                <c:pt idx="140">
                  <c:v>3533</c:v>
                </c:pt>
                <c:pt idx="141">
                  <c:v>3534</c:v>
                </c:pt>
                <c:pt idx="142">
                  <c:v>3535</c:v>
                </c:pt>
                <c:pt idx="143">
                  <c:v>3536</c:v>
                </c:pt>
                <c:pt idx="144">
                  <c:v>3537</c:v>
                </c:pt>
                <c:pt idx="145">
                  <c:v>3538</c:v>
                </c:pt>
                <c:pt idx="146">
                  <c:v>3539</c:v>
                </c:pt>
                <c:pt idx="147">
                  <c:v>3540</c:v>
                </c:pt>
                <c:pt idx="148">
                  <c:v>3541</c:v>
                </c:pt>
                <c:pt idx="149">
                  <c:v>3542</c:v>
                </c:pt>
                <c:pt idx="150">
                  <c:v>3543</c:v>
                </c:pt>
                <c:pt idx="151">
                  <c:v>3544</c:v>
                </c:pt>
                <c:pt idx="152">
                  <c:v>3545</c:v>
                </c:pt>
                <c:pt idx="153">
                  <c:v>3546</c:v>
                </c:pt>
                <c:pt idx="154">
                  <c:v>3547</c:v>
                </c:pt>
                <c:pt idx="155">
                  <c:v>3548</c:v>
                </c:pt>
                <c:pt idx="156">
                  <c:v>3549</c:v>
                </c:pt>
                <c:pt idx="157">
                  <c:v>3550</c:v>
                </c:pt>
                <c:pt idx="158">
                  <c:v>3551</c:v>
                </c:pt>
                <c:pt idx="159">
                  <c:v>3552</c:v>
                </c:pt>
                <c:pt idx="160">
                  <c:v>3553</c:v>
                </c:pt>
                <c:pt idx="161">
                  <c:v>3554</c:v>
                </c:pt>
                <c:pt idx="162">
                  <c:v>3555</c:v>
                </c:pt>
                <c:pt idx="163">
                  <c:v>3556</c:v>
                </c:pt>
                <c:pt idx="164">
                  <c:v>3557</c:v>
                </c:pt>
                <c:pt idx="165">
                  <c:v>3558</c:v>
                </c:pt>
                <c:pt idx="166">
                  <c:v>3559</c:v>
                </c:pt>
                <c:pt idx="167">
                  <c:v>3560</c:v>
                </c:pt>
                <c:pt idx="168">
                  <c:v>3561</c:v>
                </c:pt>
                <c:pt idx="169">
                  <c:v>3562</c:v>
                </c:pt>
                <c:pt idx="170">
                  <c:v>3563</c:v>
                </c:pt>
                <c:pt idx="171">
                  <c:v>3564</c:v>
                </c:pt>
                <c:pt idx="172">
                  <c:v>3565</c:v>
                </c:pt>
                <c:pt idx="173">
                  <c:v>3566</c:v>
                </c:pt>
                <c:pt idx="174">
                  <c:v>3567</c:v>
                </c:pt>
                <c:pt idx="175">
                  <c:v>3568</c:v>
                </c:pt>
                <c:pt idx="176">
                  <c:v>3569</c:v>
                </c:pt>
                <c:pt idx="177">
                  <c:v>3570</c:v>
                </c:pt>
                <c:pt idx="178">
                  <c:v>3571</c:v>
                </c:pt>
                <c:pt idx="179">
                  <c:v>3572</c:v>
                </c:pt>
                <c:pt idx="180">
                  <c:v>3573</c:v>
                </c:pt>
                <c:pt idx="181">
                  <c:v>3574</c:v>
                </c:pt>
                <c:pt idx="182">
                  <c:v>3575</c:v>
                </c:pt>
                <c:pt idx="183">
                  <c:v>3576</c:v>
                </c:pt>
                <c:pt idx="184">
                  <c:v>3577</c:v>
                </c:pt>
                <c:pt idx="185">
                  <c:v>3578</c:v>
                </c:pt>
                <c:pt idx="186">
                  <c:v>3579</c:v>
                </c:pt>
                <c:pt idx="187">
                  <c:v>3580</c:v>
                </c:pt>
                <c:pt idx="188">
                  <c:v>3581</c:v>
                </c:pt>
                <c:pt idx="189">
                  <c:v>3582</c:v>
                </c:pt>
                <c:pt idx="190">
                  <c:v>3583</c:v>
                </c:pt>
                <c:pt idx="191">
                  <c:v>3584</c:v>
                </c:pt>
                <c:pt idx="192">
                  <c:v>3585</c:v>
                </c:pt>
                <c:pt idx="193">
                  <c:v>3586</c:v>
                </c:pt>
                <c:pt idx="194">
                  <c:v>3587</c:v>
                </c:pt>
                <c:pt idx="195">
                  <c:v>3588</c:v>
                </c:pt>
                <c:pt idx="196">
                  <c:v>3589</c:v>
                </c:pt>
                <c:pt idx="197">
                  <c:v>3590</c:v>
                </c:pt>
                <c:pt idx="198">
                  <c:v>3591</c:v>
                </c:pt>
                <c:pt idx="199">
                  <c:v>3592</c:v>
                </c:pt>
                <c:pt idx="200">
                  <c:v>3593</c:v>
                </c:pt>
                <c:pt idx="201">
                  <c:v>3594</c:v>
                </c:pt>
                <c:pt idx="202">
                  <c:v>3595</c:v>
                </c:pt>
                <c:pt idx="203">
                  <c:v>3596</c:v>
                </c:pt>
                <c:pt idx="204">
                  <c:v>3597</c:v>
                </c:pt>
                <c:pt idx="205">
                  <c:v>3598</c:v>
                </c:pt>
                <c:pt idx="206">
                  <c:v>3599</c:v>
                </c:pt>
                <c:pt idx="207">
                  <c:v>3600</c:v>
                </c:pt>
                <c:pt idx="208">
                  <c:v>3601</c:v>
                </c:pt>
                <c:pt idx="209">
                  <c:v>3602</c:v>
                </c:pt>
                <c:pt idx="210">
                  <c:v>3603</c:v>
                </c:pt>
                <c:pt idx="211">
                  <c:v>3604</c:v>
                </c:pt>
                <c:pt idx="212">
                  <c:v>3605</c:v>
                </c:pt>
                <c:pt idx="213">
                  <c:v>3606</c:v>
                </c:pt>
                <c:pt idx="214">
                  <c:v>3607</c:v>
                </c:pt>
                <c:pt idx="215">
                  <c:v>3608</c:v>
                </c:pt>
                <c:pt idx="216">
                  <c:v>3609</c:v>
                </c:pt>
                <c:pt idx="217">
                  <c:v>3610</c:v>
                </c:pt>
                <c:pt idx="218">
                  <c:v>3611</c:v>
                </c:pt>
                <c:pt idx="219">
                  <c:v>3612</c:v>
                </c:pt>
                <c:pt idx="220">
                  <c:v>3613</c:v>
                </c:pt>
                <c:pt idx="221">
                  <c:v>3614</c:v>
                </c:pt>
                <c:pt idx="222">
                  <c:v>3615</c:v>
                </c:pt>
                <c:pt idx="223">
                  <c:v>3616</c:v>
                </c:pt>
                <c:pt idx="224">
                  <c:v>3617</c:v>
                </c:pt>
                <c:pt idx="225">
                  <c:v>3618</c:v>
                </c:pt>
                <c:pt idx="226">
                  <c:v>3619</c:v>
                </c:pt>
                <c:pt idx="227">
                  <c:v>3620</c:v>
                </c:pt>
                <c:pt idx="228">
                  <c:v>3621</c:v>
                </c:pt>
                <c:pt idx="229">
                  <c:v>3622</c:v>
                </c:pt>
                <c:pt idx="230">
                  <c:v>3623</c:v>
                </c:pt>
                <c:pt idx="231">
                  <c:v>3624</c:v>
                </c:pt>
                <c:pt idx="232">
                  <c:v>3625</c:v>
                </c:pt>
                <c:pt idx="233">
                  <c:v>3626</c:v>
                </c:pt>
                <c:pt idx="234">
                  <c:v>3627</c:v>
                </c:pt>
                <c:pt idx="235">
                  <c:v>3628</c:v>
                </c:pt>
                <c:pt idx="236">
                  <c:v>3629</c:v>
                </c:pt>
                <c:pt idx="237">
                  <c:v>3630</c:v>
                </c:pt>
                <c:pt idx="238">
                  <c:v>3631</c:v>
                </c:pt>
                <c:pt idx="239">
                  <c:v>3632</c:v>
                </c:pt>
                <c:pt idx="240">
                  <c:v>3633</c:v>
                </c:pt>
                <c:pt idx="241">
                  <c:v>3634</c:v>
                </c:pt>
                <c:pt idx="242">
                  <c:v>3635</c:v>
                </c:pt>
                <c:pt idx="243">
                  <c:v>3636</c:v>
                </c:pt>
                <c:pt idx="244">
                  <c:v>3637</c:v>
                </c:pt>
                <c:pt idx="245">
                  <c:v>3638</c:v>
                </c:pt>
                <c:pt idx="246">
                  <c:v>3639</c:v>
                </c:pt>
                <c:pt idx="247">
                  <c:v>3640</c:v>
                </c:pt>
                <c:pt idx="248">
                  <c:v>3641</c:v>
                </c:pt>
                <c:pt idx="249">
                  <c:v>3642</c:v>
                </c:pt>
                <c:pt idx="250">
                  <c:v>3643</c:v>
                </c:pt>
                <c:pt idx="251">
                  <c:v>3644</c:v>
                </c:pt>
                <c:pt idx="252">
                  <c:v>3645</c:v>
                </c:pt>
                <c:pt idx="253">
                  <c:v>3646</c:v>
                </c:pt>
                <c:pt idx="254">
                  <c:v>3647</c:v>
                </c:pt>
                <c:pt idx="255">
                  <c:v>3648</c:v>
                </c:pt>
                <c:pt idx="256">
                  <c:v>3649</c:v>
                </c:pt>
                <c:pt idx="257">
                  <c:v>3650</c:v>
                </c:pt>
                <c:pt idx="258">
                  <c:v>3651</c:v>
                </c:pt>
                <c:pt idx="259">
                  <c:v>3652</c:v>
                </c:pt>
                <c:pt idx="260">
                  <c:v>3653</c:v>
                </c:pt>
                <c:pt idx="261">
                  <c:v>3654</c:v>
                </c:pt>
                <c:pt idx="262">
                  <c:v>3655</c:v>
                </c:pt>
                <c:pt idx="263">
                  <c:v>3656</c:v>
                </c:pt>
                <c:pt idx="264">
                  <c:v>3657</c:v>
                </c:pt>
                <c:pt idx="265">
                  <c:v>3658</c:v>
                </c:pt>
                <c:pt idx="266">
                  <c:v>3659</c:v>
                </c:pt>
                <c:pt idx="267">
                  <c:v>3660</c:v>
                </c:pt>
                <c:pt idx="268">
                  <c:v>3661</c:v>
                </c:pt>
                <c:pt idx="269">
                  <c:v>3662</c:v>
                </c:pt>
                <c:pt idx="270">
                  <c:v>3663</c:v>
                </c:pt>
                <c:pt idx="271">
                  <c:v>3664</c:v>
                </c:pt>
                <c:pt idx="272">
                  <c:v>3665</c:v>
                </c:pt>
                <c:pt idx="273">
                  <c:v>3666</c:v>
                </c:pt>
                <c:pt idx="274">
                  <c:v>3667</c:v>
                </c:pt>
                <c:pt idx="275">
                  <c:v>3668</c:v>
                </c:pt>
                <c:pt idx="276">
                  <c:v>3669</c:v>
                </c:pt>
                <c:pt idx="277">
                  <c:v>3670</c:v>
                </c:pt>
                <c:pt idx="278">
                  <c:v>3671</c:v>
                </c:pt>
                <c:pt idx="279">
                  <c:v>3672</c:v>
                </c:pt>
                <c:pt idx="280">
                  <c:v>3673</c:v>
                </c:pt>
                <c:pt idx="281">
                  <c:v>3674</c:v>
                </c:pt>
                <c:pt idx="282">
                  <c:v>3675</c:v>
                </c:pt>
                <c:pt idx="283">
                  <c:v>3676</c:v>
                </c:pt>
                <c:pt idx="284">
                  <c:v>3677</c:v>
                </c:pt>
                <c:pt idx="285">
                  <c:v>3678</c:v>
                </c:pt>
                <c:pt idx="286">
                  <c:v>3679</c:v>
                </c:pt>
                <c:pt idx="287">
                  <c:v>3680</c:v>
                </c:pt>
                <c:pt idx="288">
                  <c:v>3681</c:v>
                </c:pt>
                <c:pt idx="289">
                  <c:v>3682</c:v>
                </c:pt>
                <c:pt idx="290">
                  <c:v>3683</c:v>
                </c:pt>
                <c:pt idx="291">
                  <c:v>3684</c:v>
                </c:pt>
                <c:pt idx="292">
                  <c:v>3685</c:v>
                </c:pt>
                <c:pt idx="293">
                  <c:v>3686</c:v>
                </c:pt>
                <c:pt idx="294">
                  <c:v>3687</c:v>
                </c:pt>
                <c:pt idx="295">
                  <c:v>3688</c:v>
                </c:pt>
                <c:pt idx="296">
                  <c:v>3689</c:v>
                </c:pt>
                <c:pt idx="297">
                  <c:v>3690</c:v>
                </c:pt>
                <c:pt idx="298">
                  <c:v>3691</c:v>
                </c:pt>
                <c:pt idx="299">
                  <c:v>3692</c:v>
                </c:pt>
                <c:pt idx="300">
                  <c:v>3693</c:v>
                </c:pt>
                <c:pt idx="301">
                  <c:v>3694</c:v>
                </c:pt>
                <c:pt idx="302">
                  <c:v>3695</c:v>
                </c:pt>
                <c:pt idx="303">
                  <c:v>3696</c:v>
                </c:pt>
                <c:pt idx="304">
                  <c:v>3697</c:v>
                </c:pt>
                <c:pt idx="305">
                  <c:v>3698</c:v>
                </c:pt>
                <c:pt idx="306">
                  <c:v>3699</c:v>
                </c:pt>
                <c:pt idx="307">
                  <c:v>3700</c:v>
                </c:pt>
                <c:pt idx="308">
                  <c:v>3701</c:v>
                </c:pt>
                <c:pt idx="309">
                  <c:v>3702</c:v>
                </c:pt>
                <c:pt idx="310">
                  <c:v>3703</c:v>
                </c:pt>
                <c:pt idx="311">
                  <c:v>3704</c:v>
                </c:pt>
                <c:pt idx="312">
                  <c:v>3705</c:v>
                </c:pt>
                <c:pt idx="313">
                  <c:v>3706</c:v>
                </c:pt>
                <c:pt idx="314">
                  <c:v>3707</c:v>
                </c:pt>
                <c:pt idx="315">
                  <c:v>3708</c:v>
                </c:pt>
                <c:pt idx="316">
                  <c:v>3709</c:v>
                </c:pt>
                <c:pt idx="317">
                  <c:v>3710</c:v>
                </c:pt>
                <c:pt idx="318">
                  <c:v>3711</c:v>
                </c:pt>
                <c:pt idx="319">
                  <c:v>3712</c:v>
                </c:pt>
                <c:pt idx="320">
                  <c:v>3713</c:v>
                </c:pt>
                <c:pt idx="321">
                  <c:v>3714</c:v>
                </c:pt>
                <c:pt idx="322">
                  <c:v>3715</c:v>
                </c:pt>
                <c:pt idx="323">
                  <c:v>3716</c:v>
                </c:pt>
                <c:pt idx="324">
                  <c:v>3717</c:v>
                </c:pt>
                <c:pt idx="325">
                  <c:v>3718</c:v>
                </c:pt>
                <c:pt idx="326">
                  <c:v>3719</c:v>
                </c:pt>
                <c:pt idx="327">
                  <c:v>3720</c:v>
                </c:pt>
                <c:pt idx="328">
                  <c:v>3721</c:v>
                </c:pt>
                <c:pt idx="329">
                  <c:v>3722</c:v>
                </c:pt>
                <c:pt idx="330">
                  <c:v>3723</c:v>
                </c:pt>
                <c:pt idx="331">
                  <c:v>3724</c:v>
                </c:pt>
                <c:pt idx="332">
                  <c:v>3725</c:v>
                </c:pt>
                <c:pt idx="333">
                  <c:v>3726</c:v>
                </c:pt>
                <c:pt idx="334">
                  <c:v>3727</c:v>
                </c:pt>
                <c:pt idx="335">
                  <c:v>3728</c:v>
                </c:pt>
                <c:pt idx="336">
                  <c:v>3729</c:v>
                </c:pt>
                <c:pt idx="337">
                  <c:v>3730</c:v>
                </c:pt>
                <c:pt idx="338">
                  <c:v>3731</c:v>
                </c:pt>
                <c:pt idx="339">
                  <c:v>3732</c:v>
                </c:pt>
                <c:pt idx="340">
                  <c:v>3733</c:v>
                </c:pt>
                <c:pt idx="341">
                  <c:v>3734</c:v>
                </c:pt>
                <c:pt idx="342">
                  <c:v>3735</c:v>
                </c:pt>
                <c:pt idx="343">
                  <c:v>3736</c:v>
                </c:pt>
                <c:pt idx="344">
                  <c:v>3737</c:v>
                </c:pt>
                <c:pt idx="345">
                  <c:v>3738</c:v>
                </c:pt>
                <c:pt idx="346">
                  <c:v>3739</c:v>
                </c:pt>
                <c:pt idx="347">
                  <c:v>3740</c:v>
                </c:pt>
                <c:pt idx="348">
                  <c:v>3741</c:v>
                </c:pt>
                <c:pt idx="349">
                  <c:v>3742</c:v>
                </c:pt>
                <c:pt idx="350">
                  <c:v>3743</c:v>
                </c:pt>
                <c:pt idx="351">
                  <c:v>3744</c:v>
                </c:pt>
                <c:pt idx="352">
                  <c:v>3745</c:v>
                </c:pt>
                <c:pt idx="353">
                  <c:v>3746</c:v>
                </c:pt>
                <c:pt idx="354">
                  <c:v>3747</c:v>
                </c:pt>
                <c:pt idx="355">
                  <c:v>3748</c:v>
                </c:pt>
                <c:pt idx="356">
                  <c:v>3749</c:v>
                </c:pt>
                <c:pt idx="357">
                  <c:v>3750</c:v>
                </c:pt>
                <c:pt idx="358">
                  <c:v>3751</c:v>
                </c:pt>
                <c:pt idx="359">
                  <c:v>3752</c:v>
                </c:pt>
                <c:pt idx="360">
                  <c:v>3753</c:v>
                </c:pt>
                <c:pt idx="361">
                  <c:v>3754</c:v>
                </c:pt>
                <c:pt idx="362">
                  <c:v>3755</c:v>
                </c:pt>
                <c:pt idx="363">
                  <c:v>3756</c:v>
                </c:pt>
                <c:pt idx="364">
                  <c:v>3757</c:v>
                </c:pt>
                <c:pt idx="365">
                  <c:v>3758</c:v>
                </c:pt>
                <c:pt idx="366">
                  <c:v>3759</c:v>
                </c:pt>
                <c:pt idx="367">
                  <c:v>3760</c:v>
                </c:pt>
                <c:pt idx="368">
                  <c:v>3761</c:v>
                </c:pt>
                <c:pt idx="369">
                  <c:v>3762</c:v>
                </c:pt>
                <c:pt idx="370">
                  <c:v>3763</c:v>
                </c:pt>
                <c:pt idx="371">
                  <c:v>3764</c:v>
                </c:pt>
                <c:pt idx="372">
                  <c:v>3765</c:v>
                </c:pt>
                <c:pt idx="373">
                  <c:v>3766</c:v>
                </c:pt>
                <c:pt idx="374">
                  <c:v>3767</c:v>
                </c:pt>
                <c:pt idx="375">
                  <c:v>3768</c:v>
                </c:pt>
                <c:pt idx="376">
                  <c:v>3769</c:v>
                </c:pt>
                <c:pt idx="377">
                  <c:v>3770</c:v>
                </c:pt>
                <c:pt idx="378">
                  <c:v>3771</c:v>
                </c:pt>
                <c:pt idx="379">
                  <c:v>3772</c:v>
                </c:pt>
                <c:pt idx="380">
                  <c:v>3773</c:v>
                </c:pt>
                <c:pt idx="381">
                  <c:v>3774</c:v>
                </c:pt>
                <c:pt idx="382">
                  <c:v>3775</c:v>
                </c:pt>
                <c:pt idx="383">
                  <c:v>3776</c:v>
                </c:pt>
                <c:pt idx="384">
                  <c:v>3777</c:v>
                </c:pt>
                <c:pt idx="385">
                  <c:v>3778</c:v>
                </c:pt>
                <c:pt idx="386">
                  <c:v>3779</c:v>
                </c:pt>
                <c:pt idx="387">
                  <c:v>3780</c:v>
                </c:pt>
                <c:pt idx="388">
                  <c:v>3781</c:v>
                </c:pt>
                <c:pt idx="389">
                  <c:v>3782</c:v>
                </c:pt>
                <c:pt idx="390">
                  <c:v>3783</c:v>
                </c:pt>
                <c:pt idx="391">
                  <c:v>3784</c:v>
                </c:pt>
                <c:pt idx="392">
                  <c:v>3785</c:v>
                </c:pt>
                <c:pt idx="393">
                  <c:v>3786</c:v>
                </c:pt>
                <c:pt idx="394">
                  <c:v>3787</c:v>
                </c:pt>
                <c:pt idx="395">
                  <c:v>3788</c:v>
                </c:pt>
                <c:pt idx="396">
                  <c:v>3789</c:v>
                </c:pt>
                <c:pt idx="397">
                  <c:v>3790</c:v>
                </c:pt>
                <c:pt idx="398">
                  <c:v>3791</c:v>
                </c:pt>
                <c:pt idx="399">
                  <c:v>3792</c:v>
                </c:pt>
                <c:pt idx="400">
                  <c:v>3793</c:v>
                </c:pt>
                <c:pt idx="401">
                  <c:v>3794</c:v>
                </c:pt>
                <c:pt idx="402">
                  <c:v>3795</c:v>
                </c:pt>
                <c:pt idx="403">
                  <c:v>3796</c:v>
                </c:pt>
                <c:pt idx="404">
                  <c:v>3797</c:v>
                </c:pt>
                <c:pt idx="405">
                  <c:v>3798</c:v>
                </c:pt>
                <c:pt idx="406">
                  <c:v>3799</c:v>
                </c:pt>
                <c:pt idx="407">
                  <c:v>3800</c:v>
                </c:pt>
                <c:pt idx="408">
                  <c:v>3801</c:v>
                </c:pt>
                <c:pt idx="409">
                  <c:v>3802</c:v>
                </c:pt>
              </c:numCache>
            </c:numRef>
          </c:xVal>
          <c:yVal>
            <c:numRef>
              <c:f>Graph!$B$1293:$B$1700</c:f>
              <c:numCache>
                <c:formatCode>General</c:formatCode>
                <c:ptCount val="408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Graph!$A$1292:$A$1701</c:f>
              <c:numCache>
                <c:formatCode>General</c:formatCode>
                <c:ptCount val="410"/>
                <c:pt idx="0">
                  <c:v>3393</c:v>
                </c:pt>
                <c:pt idx="1">
                  <c:v>3394</c:v>
                </c:pt>
                <c:pt idx="2">
                  <c:v>3395</c:v>
                </c:pt>
                <c:pt idx="3">
                  <c:v>3396</c:v>
                </c:pt>
                <c:pt idx="4">
                  <c:v>3397</c:v>
                </c:pt>
                <c:pt idx="5">
                  <c:v>3398</c:v>
                </c:pt>
                <c:pt idx="6">
                  <c:v>3399</c:v>
                </c:pt>
                <c:pt idx="7">
                  <c:v>3400</c:v>
                </c:pt>
                <c:pt idx="8">
                  <c:v>3401</c:v>
                </c:pt>
                <c:pt idx="9">
                  <c:v>3402</c:v>
                </c:pt>
                <c:pt idx="10">
                  <c:v>3403</c:v>
                </c:pt>
                <c:pt idx="11">
                  <c:v>3404</c:v>
                </c:pt>
                <c:pt idx="12">
                  <c:v>3405</c:v>
                </c:pt>
                <c:pt idx="13">
                  <c:v>3406</c:v>
                </c:pt>
                <c:pt idx="14">
                  <c:v>3407</c:v>
                </c:pt>
                <c:pt idx="15">
                  <c:v>3408</c:v>
                </c:pt>
                <c:pt idx="16">
                  <c:v>3409</c:v>
                </c:pt>
                <c:pt idx="17">
                  <c:v>3410</c:v>
                </c:pt>
                <c:pt idx="18">
                  <c:v>3411</c:v>
                </c:pt>
                <c:pt idx="19">
                  <c:v>3412</c:v>
                </c:pt>
                <c:pt idx="20">
                  <c:v>3413</c:v>
                </c:pt>
                <c:pt idx="21">
                  <c:v>3414</c:v>
                </c:pt>
                <c:pt idx="22">
                  <c:v>3415</c:v>
                </c:pt>
                <c:pt idx="23">
                  <c:v>3416</c:v>
                </c:pt>
                <c:pt idx="24">
                  <c:v>3417</c:v>
                </c:pt>
                <c:pt idx="25">
                  <c:v>3418</c:v>
                </c:pt>
                <c:pt idx="26">
                  <c:v>3419</c:v>
                </c:pt>
                <c:pt idx="27">
                  <c:v>3420</c:v>
                </c:pt>
                <c:pt idx="28">
                  <c:v>3421</c:v>
                </c:pt>
                <c:pt idx="29">
                  <c:v>3422</c:v>
                </c:pt>
                <c:pt idx="30">
                  <c:v>3423</c:v>
                </c:pt>
                <c:pt idx="31">
                  <c:v>3424</c:v>
                </c:pt>
                <c:pt idx="32">
                  <c:v>3425</c:v>
                </c:pt>
                <c:pt idx="33">
                  <c:v>3426</c:v>
                </c:pt>
                <c:pt idx="34">
                  <c:v>3427</c:v>
                </c:pt>
                <c:pt idx="35">
                  <c:v>3428</c:v>
                </c:pt>
                <c:pt idx="36">
                  <c:v>3429</c:v>
                </c:pt>
                <c:pt idx="37">
                  <c:v>3430</c:v>
                </c:pt>
                <c:pt idx="38">
                  <c:v>3431</c:v>
                </c:pt>
                <c:pt idx="39">
                  <c:v>3432</c:v>
                </c:pt>
                <c:pt idx="40">
                  <c:v>3433</c:v>
                </c:pt>
                <c:pt idx="41">
                  <c:v>3434</c:v>
                </c:pt>
                <c:pt idx="42">
                  <c:v>3435</c:v>
                </c:pt>
                <c:pt idx="43">
                  <c:v>3436</c:v>
                </c:pt>
                <c:pt idx="44">
                  <c:v>3437</c:v>
                </c:pt>
                <c:pt idx="45">
                  <c:v>3438</c:v>
                </c:pt>
                <c:pt idx="46">
                  <c:v>3439</c:v>
                </c:pt>
                <c:pt idx="47">
                  <c:v>3440</c:v>
                </c:pt>
                <c:pt idx="48">
                  <c:v>3441</c:v>
                </c:pt>
                <c:pt idx="49">
                  <c:v>3442</c:v>
                </c:pt>
                <c:pt idx="50">
                  <c:v>3443</c:v>
                </c:pt>
                <c:pt idx="51">
                  <c:v>3444</c:v>
                </c:pt>
                <c:pt idx="52">
                  <c:v>3445</c:v>
                </c:pt>
                <c:pt idx="53">
                  <c:v>3446</c:v>
                </c:pt>
                <c:pt idx="54">
                  <c:v>3447</c:v>
                </c:pt>
                <c:pt idx="55">
                  <c:v>3448</c:v>
                </c:pt>
                <c:pt idx="56">
                  <c:v>3449</c:v>
                </c:pt>
                <c:pt idx="57">
                  <c:v>3450</c:v>
                </c:pt>
                <c:pt idx="58">
                  <c:v>3451</c:v>
                </c:pt>
                <c:pt idx="59">
                  <c:v>3452</c:v>
                </c:pt>
                <c:pt idx="60">
                  <c:v>3453</c:v>
                </c:pt>
                <c:pt idx="61">
                  <c:v>3454</c:v>
                </c:pt>
                <c:pt idx="62">
                  <c:v>3455</c:v>
                </c:pt>
                <c:pt idx="63">
                  <c:v>3456</c:v>
                </c:pt>
                <c:pt idx="64">
                  <c:v>3457</c:v>
                </c:pt>
                <c:pt idx="65">
                  <c:v>3458</c:v>
                </c:pt>
                <c:pt idx="66">
                  <c:v>3459</c:v>
                </c:pt>
                <c:pt idx="67">
                  <c:v>3460</c:v>
                </c:pt>
                <c:pt idx="68">
                  <c:v>3461</c:v>
                </c:pt>
                <c:pt idx="69">
                  <c:v>3462</c:v>
                </c:pt>
                <c:pt idx="70">
                  <c:v>3463</c:v>
                </c:pt>
                <c:pt idx="71">
                  <c:v>3464</c:v>
                </c:pt>
                <c:pt idx="72">
                  <c:v>3465</c:v>
                </c:pt>
                <c:pt idx="73">
                  <c:v>3466</c:v>
                </c:pt>
                <c:pt idx="74">
                  <c:v>3467</c:v>
                </c:pt>
                <c:pt idx="75">
                  <c:v>3468</c:v>
                </c:pt>
                <c:pt idx="76">
                  <c:v>3469</c:v>
                </c:pt>
                <c:pt idx="77">
                  <c:v>3470</c:v>
                </c:pt>
                <c:pt idx="78">
                  <c:v>3471</c:v>
                </c:pt>
                <c:pt idx="79">
                  <c:v>3472</c:v>
                </c:pt>
                <c:pt idx="80">
                  <c:v>3473</c:v>
                </c:pt>
                <c:pt idx="81">
                  <c:v>3474</c:v>
                </c:pt>
                <c:pt idx="82">
                  <c:v>3475</c:v>
                </c:pt>
                <c:pt idx="83">
                  <c:v>3476</c:v>
                </c:pt>
                <c:pt idx="84">
                  <c:v>3477</c:v>
                </c:pt>
                <c:pt idx="85">
                  <c:v>3478</c:v>
                </c:pt>
                <c:pt idx="86">
                  <c:v>3479</c:v>
                </c:pt>
                <c:pt idx="87">
                  <c:v>3480</c:v>
                </c:pt>
                <c:pt idx="88">
                  <c:v>3481</c:v>
                </c:pt>
                <c:pt idx="89">
                  <c:v>3482</c:v>
                </c:pt>
                <c:pt idx="90">
                  <c:v>3483</c:v>
                </c:pt>
                <c:pt idx="91">
                  <c:v>3484</c:v>
                </c:pt>
                <c:pt idx="92">
                  <c:v>3485</c:v>
                </c:pt>
                <c:pt idx="93">
                  <c:v>3486</c:v>
                </c:pt>
                <c:pt idx="94">
                  <c:v>3487</c:v>
                </c:pt>
                <c:pt idx="95">
                  <c:v>3488</c:v>
                </c:pt>
                <c:pt idx="96">
                  <c:v>3489</c:v>
                </c:pt>
                <c:pt idx="97">
                  <c:v>3490</c:v>
                </c:pt>
                <c:pt idx="98">
                  <c:v>3491</c:v>
                </c:pt>
                <c:pt idx="99">
                  <c:v>3492</c:v>
                </c:pt>
                <c:pt idx="100">
                  <c:v>3493</c:v>
                </c:pt>
                <c:pt idx="101">
                  <c:v>3494</c:v>
                </c:pt>
                <c:pt idx="102">
                  <c:v>3495</c:v>
                </c:pt>
                <c:pt idx="103">
                  <c:v>3496</c:v>
                </c:pt>
                <c:pt idx="104">
                  <c:v>3497</c:v>
                </c:pt>
                <c:pt idx="105">
                  <c:v>3498</c:v>
                </c:pt>
                <c:pt idx="106">
                  <c:v>3499</c:v>
                </c:pt>
                <c:pt idx="107">
                  <c:v>3500</c:v>
                </c:pt>
                <c:pt idx="108">
                  <c:v>3501</c:v>
                </c:pt>
                <c:pt idx="109">
                  <c:v>3502</c:v>
                </c:pt>
                <c:pt idx="110">
                  <c:v>3503</c:v>
                </c:pt>
                <c:pt idx="111">
                  <c:v>3504</c:v>
                </c:pt>
                <c:pt idx="112">
                  <c:v>3505</c:v>
                </c:pt>
                <c:pt idx="113">
                  <c:v>3506</c:v>
                </c:pt>
                <c:pt idx="114">
                  <c:v>3507</c:v>
                </c:pt>
                <c:pt idx="115">
                  <c:v>3508</c:v>
                </c:pt>
                <c:pt idx="116">
                  <c:v>3509</c:v>
                </c:pt>
                <c:pt idx="117">
                  <c:v>3510</c:v>
                </c:pt>
                <c:pt idx="118">
                  <c:v>3511</c:v>
                </c:pt>
                <c:pt idx="119">
                  <c:v>3512</c:v>
                </c:pt>
                <c:pt idx="120">
                  <c:v>3513</c:v>
                </c:pt>
                <c:pt idx="121">
                  <c:v>3514</c:v>
                </c:pt>
                <c:pt idx="122">
                  <c:v>3515</c:v>
                </c:pt>
                <c:pt idx="123">
                  <c:v>3516</c:v>
                </c:pt>
                <c:pt idx="124">
                  <c:v>3517</c:v>
                </c:pt>
                <c:pt idx="125">
                  <c:v>3518</c:v>
                </c:pt>
                <c:pt idx="126">
                  <c:v>3519</c:v>
                </c:pt>
                <c:pt idx="127">
                  <c:v>3520</c:v>
                </c:pt>
                <c:pt idx="128">
                  <c:v>3521</c:v>
                </c:pt>
                <c:pt idx="129">
                  <c:v>3522</c:v>
                </c:pt>
                <c:pt idx="130">
                  <c:v>3523</c:v>
                </c:pt>
                <c:pt idx="131">
                  <c:v>3524</c:v>
                </c:pt>
                <c:pt idx="132">
                  <c:v>3525</c:v>
                </c:pt>
                <c:pt idx="133">
                  <c:v>3526</c:v>
                </c:pt>
                <c:pt idx="134">
                  <c:v>3527</c:v>
                </c:pt>
                <c:pt idx="135">
                  <c:v>3528</c:v>
                </c:pt>
                <c:pt idx="136">
                  <c:v>3529</c:v>
                </c:pt>
                <c:pt idx="137">
                  <c:v>3530</c:v>
                </c:pt>
                <c:pt idx="138">
                  <c:v>3531</c:v>
                </c:pt>
                <c:pt idx="139">
                  <c:v>3532</c:v>
                </c:pt>
                <c:pt idx="140">
                  <c:v>3533</c:v>
                </c:pt>
                <c:pt idx="141">
                  <c:v>3534</c:v>
                </c:pt>
                <c:pt idx="142">
                  <c:v>3535</c:v>
                </c:pt>
                <c:pt idx="143">
                  <c:v>3536</c:v>
                </c:pt>
                <c:pt idx="144">
                  <c:v>3537</c:v>
                </c:pt>
                <c:pt idx="145">
                  <c:v>3538</c:v>
                </c:pt>
                <c:pt idx="146">
                  <c:v>3539</c:v>
                </c:pt>
                <c:pt idx="147">
                  <c:v>3540</c:v>
                </c:pt>
                <c:pt idx="148">
                  <c:v>3541</c:v>
                </c:pt>
                <c:pt idx="149">
                  <c:v>3542</c:v>
                </c:pt>
                <c:pt idx="150">
                  <c:v>3543</c:v>
                </c:pt>
                <c:pt idx="151">
                  <c:v>3544</c:v>
                </c:pt>
                <c:pt idx="152">
                  <c:v>3545</c:v>
                </c:pt>
                <c:pt idx="153">
                  <c:v>3546</c:v>
                </c:pt>
                <c:pt idx="154">
                  <c:v>3547</c:v>
                </c:pt>
                <c:pt idx="155">
                  <c:v>3548</c:v>
                </c:pt>
                <c:pt idx="156">
                  <c:v>3549</c:v>
                </c:pt>
                <c:pt idx="157">
                  <c:v>3550</c:v>
                </c:pt>
                <c:pt idx="158">
                  <c:v>3551</c:v>
                </c:pt>
                <c:pt idx="159">
                  <c:v>3552</c:v>
                </c:pt>
                <c:pt idx="160">
                  <c:v>3553</c:v>
                </c:pt>
                <c:pt idx="161">
                  <c:v>3554</c:v>
                </c:pt>
                <c:pt idx="162">
                  <c:v>3555</c:v>
                </c:pt>
                <c:pt idx="163">
                  <c:v>3556</c:v>
                </c:pt>
                <c:pt idx="164">
                  <c:v>3557</c:v>
                </c:pt>
                <c:pt idx="165">
                  <c:v>3558</c:v>
                </c:pt>
                <c:pt idx="166">
                  <c:v>3559</c:v>
                </c:pt>
                <c:pt idx="167">
                  <c:v>3560</c:v>
                </c:pt>
                <c:pt idx="168">
                  <c:v>3561</c:v>
                </c:pt>
                <c:pt idx="169">
                  <c:v>3562</c:v>
                </c:pt>
                <c:pt idx="170">
                  <c:v>3563</c:v>
                </c:pt>
                <c:pt idx="171">
                  <c:v>3564</c:v>
                </c:pt>
                <c:pt idx="172">
                  <c:v>3565</c:v>
                </c:pt>
                <c:pt idx="173">
                  <c:v>3566</c:v>
                </c:pt>
                <c:pt idx="174">
                  <c:v>3567</c:v>
                </c:pt>
                <c:pt idx="175">
                  <c:v>3568</c:v>
                </c:pt>
                <c:pt idx="176">
                  <c:v>3569</c:v>
                </c:pt>
                <c:pt idx="177">
                  <c:v>3570</c:v>
                </c:pt>
                <c:pt idx="178">
                  <c:v>3571</c:v>
                </c:pt>
                <c:pt idx="179">
                  <c:v>3572</c:v>
                </c:pt>
                <c:pt idx="180">
                  <c:v>3573</c:v>
                </c:pt>
                <c:pt idx="181">
                  <c:v>3574</c:v>
                </c:pt>
                <c:pt idx="182">
                  <c:v>3575</c:v>
                </c:pt>
                <c:pt idx="183">
                  <c:v>3576</c:v>
                </c:pt>
                <c:pt idx="184">
                  <c:v>3577</c:v>
                </c:pt>
                <c:pt idx="185">
                  <c:v>3578</c:v>
                </c:pt>
                <c:pt idx="186">
                  <c:v>3579</c:v>
                </c:pt>
                <c:pt idx="187">
                  <c:v>3580</c:v>
                </c:pt>
                <c:pt idx="188">
                  <c:v>3581</c:v>
                </c:pt>
                <c:pt idx="189">
                  <c:v>3582</c:v>
                </c:pt>
                <c:pt idx="190">
                  <c:v>3583</c:v>
                </c:pt>
                <c:pt idx="191">
                  <c:v>3584</c:v>
                </c:pt>
                <c:pt idx="192">
                  <c:v>3585</c:v>
                </c:pt>
                <c:pt idx="193">
                  <c:v>3586</c:v>
                </c:pt>
                <c:pt idx="194">
                  <c:v>3587</c:v>
                </c:pt>
                <c:pt idx="195">
                  <c:v>3588</c:v>
                </c:pt>
                <c:pt idx="196">
                  <c:v>3589</c:v>
                </c:pt>
                <c:pt idx="197">
                  <c:v>3590</c:v>
                </c:pt>
                <c:pt idx="198">
                  <c:v>3591</c:v>
                </c:pt>
                <c:pt idx="199">
                  <c:v>3592</c:v>
                </c:pt>
                <c:pt idx="200">
                  <c:v>3593</c:v>
                </c:pt>
                <c:pt idx="201">
                  <c:v>3594</c:v>
                </c:pt>
                <c:pt idx="202">
                  <c:v>3595</c:v>
                </c:pt>
                <c:pt idx="203">
                  <c:v>3596</c:v>
                </c:pt>
                <c:pt idx="204">
                  <c:v>3597</c:v>
                </c:pt>
                <c:pt idx="205">
                  <c:v>3598</c:v>
                </c:pt>
                <c:pt idx="206">
                  <c:v>3599</c:v>
                </c:pt>
                <c:pt idx="207">
                  <c:v>3600</c:v>
                </c:pt>
                <c:pt idx="208">
                  <c:v>3601</c:v>
                </c:pt>
                <c:pt idx="209">
                  <c:v>3602</c:v>
                </c:pt>
                <c:pt idx="210">
                  <c:v>3603</c:v>
                </c:pt>
                <c:pt idx="211">
                  <c:v>3604</c:v>
                </c:pt>
                <c:pt idx="212">
                  <c:v>3605</c:v>
                </c:pt>
                <c:pt idx="213">
                  <c:v>3606</c:v>
                </c:pt>
                <c:pt idx="214">
                  <c:v>3607</c:v>
                </c:pt>
                <c:pt idx="215">
                  <c:v>3608</c:v>
                </c:pt>
                <c:pt idx="216">
                  <c:v>3609</c:v>
                </c:pt>
                <c:pt idx="217">
                  <c:v>3610</c:v>
                </c:pt>
                <c:pt idx="218">
                  <c:v>3611</c:v>
                </c:pt>
                <c:pt idx="219">
                  <c:v>3612</c:v>
                </c:pt>
                <c:pt idx="220">
                  <c:v>3613</c:v>
                </c:pt>
                <c:pt idx="221">
                  <c:v>3614</c:v>
                </c:pt>
                <c:pt idx="222">
                  <c:v>3615</c:v>
                </c:pt>
                <c:pt idx="223">
                  <c:v>3616</c:v>
                </c:pt>
                <c:pt idx="224">
                  <c:v>3617</c:v>
                </c:pt>
                <c:pt idx="225">
                  <c:v>3618</c:v>
                </c:pt>
                <c:pt idx="226">
                  <c:v>3619</c:v>
                </c:pt>
                <c:pt idx="227">
                  <c:v>3620</c:v>
                </c:pt>
                <c:pt idx="228">
                  <c:v>3621</c:v>
                </c:pt>
                <c:pt idx="229">
                  <c:v>3622</c:v>
                </c:pt>
                <c:pt idx="230">
                  <c:v>3623</c:v>
                </c:pt>
                <c:pt idx="231">
                  <c:v>3624</c:v>
                </c:pt>
                <c:pt idx="232">
                  <c:v>3625</c:v>
                </c:pt>
                <c:pt idx="233">
                  <c:v>3626</c:v>
                </c:pt>
                <c:pt idx="234">
                  <c:v>3627</c:v>
                </c:pt>
                <c:pt idx="235">
                  <c:v>3628</c:v>
                </c:pt>
                <c:pt idx="236">
                  <c:v>3629</c:v>
                </c:pt>
                <c:pt idx="237">
                  <c:v>3630</c:v>
                </c:pt>
                <c:pt idx="238">
                  <c:v>3631</c:v>
                </c:pt>
                <c:pt idx="239">
                  <c:v>3632</c:v>
                </c:pt>
                <c:pt idx="240">
                  <c:v>3633</c:v>
                </c:pt>
                <c:pt idx="241">
                  <c:v>3634</c:v>
                </c:pt>
                <c:pt idx="242">
                  <c:v>3635</c:v>
                </c:pt>
                <c:pt idx="243">
                  <c:v>3636</c:v>
                </c:pt>
                <c:pt idx="244">
                  <c:v>3637</c:v>
                </c:pt>
                <c:pt idx="245">
                  <c:v>3638</c:v>
                </c:pt>
                <c:pt idx="246">
                  <c:v>3639</c:v>
                </c:pt>
                <c:pt idx="247">
                  <c:v>3640</c:v>
                </c:pt>
                <c:pt idx="248">
                  <c:v>3641</c:v>
                </c:pt>
                <c:pt idx="249">
                  <c:v>3642</c:v>
                </c:pt>
                <c:pt idx="250">
                  <c:v>3643</c:v>
                </c:pt>
                <c:pt idx="251">
                  <c:v>3644</c:v>
                </c:pt>
                <c:pt idx="252">
                  <c:v>3645</c:v>
                </c:pt>
                <c:pt idx="253">
                  <c:v>3646</c:v>
                </c:pt>
                <c:pt idx="254">
                  <c:v>3647</c:v>
                </c:pt>
                <c:pt idx="255">
                  <c:v>3648</c:v>
                </c:pt>
                <c:pt idx="256">
                  <c:v>3649</c:v>
                </c:pt>
                <c:pt idx="257">
                  <c:v>3650</c:v>
                </c:pt>
                <c:pt idx="258">
                  <c:v>3651</c:v>
                </c:pt>
                <c:pt idx="259">
                  <c:v>3652</c:v>
                </c:pt>
                <c:pt idx="260">
                  <c:v>3653</c:v>
                </c:pt>
                <c:pt idx="261">
                  <c:v>3654</c:v>
                </c:pt>
                <c:pt idx="262">
                  <c:v>3655</c:v>
                </c:pt>
                <c:pt idx="263">
                  <c:v>3656</c:v>
                </c:pt>
                <c:pt idx="264">
                  <c:v>3657</c:v>
                </c:pt>
                <c:pt idx="265">
                  <c:v>3658</c:v>
                </c:pt>
                <c:pt idx="266">
                  <c:v>3659</c:v>
                </c:pt>
                <c:pt idx="267">
                  <c:v>3660</c:v>
                </c:pt>
                <c:pt idx="268">
                  <c:v>3661</c:v>
                </c:pt>
                <c:pt idx="269">
                  <c:v>3662</c:v>
                </c:pt>
                <c:pt idx="270">
                  <c:v>3663</c:v>
                </c:pt>
                <c:pt idx="271">
                  <c:v>3664</c:v>
                </c:pt>
                <c:pt idx="272">
                  <c:v>3665</c:v>
                </c:pt>
                <c:pt idx="273">
                  <c:v>3666</c:v>
                </c:pt>
                <c:pt idx="274">
                  <c:v>3667</c:v>
                </c:pt>
                <c:pt idx="275">
                  <c:v>3668</c:v>
                </c:pt>
                <c:pt idx="276">
                  <c:v>3669</c:v>
                </c:pt>
                <c:pt idx="277">
                  <c:v>3670</c:v>
                </c:pt>
                <c:pt idx="278">
                  <c:v>3671</c:v>
                </c:pt>
                <c:pt idx="279">
                  <c:v>3672</c:v>
                </c:pt>
                <c:pt idx="280">
                  <c:v>3673</c:v>
                </c:pt>
                <c:pt idx="281">
                  <c:v>3674</c:v>
                </c:pt>
                <c:pt idx="282">
                  <c:v>3675</c:v>
                </c:pt>
                <c:pt idx="283">
                  <c:v>3676</c:v>
                </c:pt>
                <c:pt idx="284">
                  <c:v>3677</c:v>
                </c:pt>
                <c:pt idx="285">
                  <c:v>3678</c:v>
                </c:pt>
                <c:pt idx="286">
                  <c:v>3679</c:v>
                </c:pt>
                <c:pt idx="287">
                  <c:v>3680</c:v>
                </c:pt>
                <c:pt idx="288">
                  <c:v>3681</c:v>
                </c:pt>
                <c:pt idx="289">
                  <c:v>3682</c:v>
                </c:pt>
                <c:pt idx="290">
                  <c:v>3683</c:v>
                </c:pt>
                <c:pt idx="291">
                  <c:v>3684</c:v>
                </c:pt>
                <c:pt idx="292">
                  <c:v>3685</c:v>
                </c:pt>
                <c:pt idx="293">
                  <c:v>3686</c:v>
                </c:pt>
                <c:pt idx="294">
                  <c:v>3687</c:v>
                </c:pt>
                <c:pt idx="295">
                  <c:v>3688</c:v>
                </c:pt>
                <c:pt idx="296">
                  <c:v>3689</c:v>
                </c:pt>
                <c:pt idx="297">
                  <c:v>3690</c:v>
                </c:pt>
                <c:pt idx="298">
                  <c:v>3691</c:v>
                </c:pt>
                <c:pt idx="299">
                  <c:v>3692</c:v>
                </c:pt>
                <c:pt idx="300">
                  <c:v>3693</c:v>
                </c:pt>
                <c:pt idx="301">
                  <c:v>3694</c:v>
                </c:pt>
                <c:pt idx="302">
                  <c:v>3695</c:v>
                </c:pt>
                <c:pt idx="303">
                  <c:v>3696</c:v>
                </c:pt>
                <c:pt idx="304">
                  <c:v>3697</c:v>
                </c:pt>
                <c:pt idx="305">
                  <c:v>3698</c:v>
                </c:pt>
                <c:pt idx="306">
                  <c:v>3699</c:v>
                </c:pt>
                <c:pt idx="307">
                  <c:v>3700</c:v>
                </c:pt>
                <c:pt idx="308">
                  <c:v>3701</c:v>
                </c:pt>
                <c:pt idx="309">
                  <c:v>3702</c:v>
                </c:pt>
                <c:pt idx="310">
                  <c:v>3703</c:v>
                </c:pt>
                <c:pt idx="311">
                  <c:v>3704</c:v>
                </c:pt>
                <c:pt idx="312">
                  <c:v>3705</c:v>
                </c:pt>
                <c:pt idx="313">
                  <c:v>3706</c:v>
                </c:pt>
                <c:pt idx="314">
                  <c:v>3707</c:v>
                </c:pt>
                <c:pt idx="315">
                  <c:v>3708</c:v>
                </c:pt>
                <c:pt idx="316">
                  <c:v>3709</c:v>
                </c:pt>
                <c:pt idx="317">
                  <c:v>3710</c:v>
                </c:pt>
                <c:pt idx="318">
                  <c:v>3711</c:v>
                </c:pt>
                <c:pt idx="319">
                  <c:v>3712</c:v>
                </c:pt>
                <c:pt idx="320">
                  <c:v>3713</c:v>
                </c:pt>
                <c:pt idx="321">
                  <c:v>3714</c:v>
                </c:pt>
                <c:pt idx="322">
                  <c:v>3715</c:v>
                </c:pt>
                <c:pt idx="323">
                  <c:v>3716</c:v>
                </c:pt>
                <c:pt idx="324">
                  <c:v>3717</c:v>
                </c:pt>
                <c:pt idx="325">
                  <c:v>3718</c:v>
                </c:pt>
                <c:pt idx="326">
                  <c:v>3719</c:v>
                </c:pt>
                <c:pt idx="327">
                  <c:v>3720</c:v>
                </c:pt>
                <c:pt idx="328">
                  <c:v>3721</c:v>
                </c:pt>
                <c:pt idx="329">
                  <c:v>3722</c:v>
                </c:pt>
                <c:pt idx="330">
                  <c:v>3723</c:v>
                </c:pt>
                <c:pt idx="331">
                  <c:v>3724</c:v>
                </c:pt>
                <c:pt idx="332">
                  <c:v>3725</c:v>
                </c:pt>
                <c:pt idx="333">
                  <c:v>3726</c:v>
                </c:pt>
                <c:pt idx="334">
                  <c:v>3727</c:v>
                </c:pt>
                <c:pt idx="335">
                  <c:v>3728</c:v>
                </c:pt>
                <c:pt idx="336">
                  <c:v>3729</c:v>
                </c:pt>
                <c:pt idx="337">
                  <c:v>3730</c:v>
                </c:pt>
                <c:pt idx="338">
                  <c:v>3731</c:v>
                </c:pt>
                <c:pt idx="339">
                  <c:v>3732</c:v>
                </c:pt>
                <c:pt idx="340">
                  <c:v>3733</c:v>
                </c:pt>
                <c:pt idx="341">
                  <c:v>3734</c:v>
                </c:pt>
                <c:pt idx="342">
                  <c:v>3735</c:v>
                </c:pt>
                <c:pt idx="343">
                  <c:v>3736</c:v>
                </c:pt>
                <c:pt idx="344">
                  <c:v>3737</c:v>
                </c:pt>
                <c:pt idx="345">
                  <c:v>3738</c:v>
                </c:pt>
                <c:pt idx="346">
                  <c:v>3739</c:v>
                </c:pt>
                <c:pt idx="347">
                  <c:v>3740</c:v>
                </c:pt>
                <c:pt idx="348">
                  <c:v>3741</c:v>
                </c:pt>
                <c:pt idx="349">
                  <c:v>3742</c:v>
                </c:pt>
                <c:pt idx="350">
                  <c:v>3743</c:v>
                </c:pt>
                <c:pt idx="351">
                  <c:v>3744</c:v>
                </c:pt>
                <c:pt idx="352">
                  <c:v>3745</c:v>
                </c:pt>
                <c:pt idx="353">
                  <c:v>3746</c:v>
                </c:pt>
                <c:pt idx="354">
                  <c:v>3747</c:v>
                </c:pt>
                <c:pt idx="355">
                  <c:v>3748</c:v>
                </c:pt>
                <c:pt idx="356">
                  <c:v>3749</c:v>
                </c:pt>
                <c:pt idx="357">
                  <c:v>3750</c:v>
                </c:pt>
                <c:pt idx="358">
                  <c:v>3751</c:v>
                </c:pt>
                <c:pt idx="359">
                  <c:v>3752</c:v>
                </c:pt>
                <c:pt idx="360">
                  <c:v>3753</c:v>
                </c:pt>
                <c:pt idx="361">
                  <c:v>3754</c:v>
                </c:pt>
                <c:pt idx="362">
                  <c:v>3755</c:v>
                </c:pt>
                <c:pt idx="363">
                  <c:v>3756</c:v>
                </c:pt>
                <c:pt idx="364">
                  <c:v>3757</c:v>
                </c:pt>
                <c:pt idx="365">
                  <c:v>3758</c:v>
                </c:pt>
                <c:pt idx="366">
                  <c:v>3759</c:v>
                </c:pt>
                <c:pt idx="367">
                  <c:v>3760</c:v>
                </c:pt>
                <c:pt idx="368">
                  <c:v>3761</c:v>
                </c:pt>
                <c:pt idx="369">
                  <c:v>3762</c:v>
                </c:pt>
                <c:pt idx="370">
                  <c:v>3763</c:v>
                </c:pt>
                <c:pt idx="371">
                  <c:v>3764</c:v>
                </c:pt>
                <c:pt idx="372">
                  <c:v>3765</c:v>
                </c:pt>
                <c:pt idx="373">
                  <c:v>3766</c:v>
                </c:pt>
                <c:pt idx="374">
                  <c:v>3767</c:v>
                </c:pt>
                <c:pt idx="375">
                  <c:v>3768</c:v>
                </c:pt>
                <c:pt idx="376">
                  <c:v>3769</c:v>
                </c:pt>
                <c:pt idx="377">
                  <c:v>3770</c:v>
                </c:pt>
                <c:pt idx="378">
                  <c:v>3771</c:v>
                </c:pt>
                <c:pt idx="379">
                  <c:v>3772</c:v>
                </c:pt>
                <c:pt idx="380">
                  <c:v>3773</c:v>
                </c:pt>
                <c:pt idx="381">
                  <c:v>3774</c:v>
                </c:pt>
                <c:pt idx="382">
                  <c:v>3775</c:v>
                </c:pt>
                <c:pt idx="383">
                  <c:v>3776</c:v>
                </c:pt>
                <c:pt idx="384">
                  <c:v>3777</c:v>
                </c:pt>
                <c:pt idx="385">
                  <c:v>3778</c:v>
                </c:pt>
                <c:pt idx="386">
                  <c:v>3779</c:v>
                </c:pt>
                <c:pt idx="387">
                  <c:v>3780</c:v>
                </c:pt>
                <c:pt idx="388">
                  <c:v>3781</c:v>
                </c:pt>
                <c:pt idx="389">
                  <c:v>3782</c:v>
                </c:pt>
                <c:pt idx="390">
                  <c:v>3783</c:v>
                </c:pt>
                <c:pt idx="391">
                  <c:v>3784</c:v>
                </c:pt>
                <c:pt idx="392">
                  <c:v>3785</c:v>
                </c:pt>
                <c:pt idx="393">
                  <c:v>3786</c:v>
                </c:pt>
                <c:pt idx="394">
                  <c:v>3787</c:v>
                </c:pt>
                <c:pt idx="395">
                  <c:v>3788</c:v>
                </c:pt>
                <c:pt idx="396">
                  <c:v>3789</c:v>
                </c:pt>
                <c:pt idx="397">
                  <c:v>3790</c:v>
                </c:pt>
                <c:pt idx="398">
                  <c:v>3791</c:v>
                </c:pt>
                <c:pt idx="399">
                  <c:v>3792</c:v>
                </c:pt>
                <c:pt idx="400">
                  <c:v>3793</c:v>
                </c:pt>
                <c:pt idx="401">
                  <c:v>3794</c:v>
                </c:pt>
                <c:pt idx="402">
                  <c:v>3795</c:v>
                </c:pt>
                <c:pt idx="403">
                  <c:v>3796</c:v>
                </c:pt>
                <c:pt idx="404">
                  <c:v>3797</c:v>
                </c:pt>
                <c:pt idx="405">
                  <c:v>3798</c:v>
                </c:pt>
                <c:pt idx="406">
                  <c:v>3799</c:v>
                </c:pt>
                <c:pt idx="407">
                  <c:v>3800</c:v>
                </c:pt>
                <c:pt idx="408">
                  <c:v>3801</c:v>
                </c:pt>
                <c:pt idx="409">
                  <c:v>3802</c:v>
                </c:pt>
              </c:numCache>
            </c:numRef>
          </c:xVal>
          <c:yVal>
            <c:numRef>
              <c:f>Graph!$C$1293:$C$1700</c:f>
              <c:numCache>
                <c:formatCode>General</c:formatCode>
                <c:ptCount val="408"/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Graph!$A$1292:$A$1701</c:f>
              <c:numCache>
                <c:formatCode>General</c:formatCode>
                <c:ptCount val="410"/>
                <c:pt idx="0">
                  <c:v>3393</c:v>
                </c:pt>
                <c:pt idx="1">
                  <c:v>3394</c:v>
                </c:pt>
                <c:pt idx="2">
                  <c:v>3395</c:v>
                </c:pt>
                <c:pt idx="3">
                  <c:v>3396</c:v>
                </c:pt>
                <c:pt idx="4">
                  <c:v>3397</c:v>
                </c:pt>
                <c:pt idx="5">
                  <c:v>3398</c:v>
                </c:pt>
                <c:pt idx="6">
                  <c:v>3399</c:v>
                </c:pt>
                <c:pt idx="7">
                  <c:v>3400</c:v>
                </c:pt>
                <c:pt idx="8">
                  <c:v>3401</c:v>
                </c:pt>
                <c:pt idx="9">
                  <c:v>3402</c:v>
                </c:pt>
                <c:pt idx="10">
                  <c:v>3403</c:v>
                </c:pt>
                <c:pt idx="11">
                  <c:v>3404</c:v>
                </c:pt>
                <c:pt idx="12">
                  <c:v>3405</c:v>
                </c:pt>
                <c:pt idx="13">
                  <c:v>3406</c:v>
                </c:pt>
                <c:pt idx="14">
                  <c:v>3407</c:v>
                </c:pt>
                <c:pt idx="15">
                  <c:v>3408</c:v>
                </c:pt>
                <c:pt idx="16">
                  <c:v>3409</c:v>
                </c:pt>
                <c:pt idx="17">
                  <c:v>3410</c:v>
                </c:pt>
                <c:pt idx="18">
                  <c:v>3411</c:v>
                </c:pt>
                <c:pt idx="19">
                  <c:v>3412</c:v>
                </c:pt>
                <c:pt idx="20">
                  <c:v>3413</c:v>
                </c:pt>
                <c:pt idx="21">
                  <c:v>3414</c:v>
                </c:pt>
                <c:pt idx="22">
                  <c:v>3415</c:v>
                </c:pt>
                <c:pt idx="23">
                  <c:v>3416</c:v>
                </c:pt>
                <c:pt idx="24">
                  <c:v>3417</c:v>
                </c:pt>
                <c:pt idx="25">
                  <c:v>3418</c:v>
                </c:pt>
                <c:pt idx="26">
                  <c:v>3419</c:v>
                </c:pt>
                <c:pt idx="27">
                  <c:v>3420</c:v>
                </c:pt>
                <c:pt idx="28">
                  <c:v>3421</c:v>
                </c:pt>
                <c:pt idx="29">
                  <c:v>3422</c:v>
                </c:pt>
                <c:pt idx="30">
                  <c:v>3423</c:v>
                </c:pt>
                <c:pt idx="31">
                  <c:v>3424</c:v>
                </c:pt>
                <c:pt idx="32">
                  <c:v>3425</c:v>
                </c:pt>
                <c:pt idx="33">
                  <c:v>3426</c:v>
                </c:pt>
                <c:pt idx="34">
                  <c:v>3427</c:v>
                </c:pt>
                <c:pt idx="35">
                  <c:v>3428</c:v>
                </c:pt>
                <c:pt idx="36">
                  <c:v>3429</c:v>
                </c:pt>
                <c:pt idx="37">
                  <c:v>3430</c:v>
                </c:pt>
                <c:pt idx="38">
                  <c:v>3431</c:v>
                </c:pt>
                <c:pt idx="39">
                  <c:v>3432</c:v>
                </c:pt>
                <c:pt idx="40">
                  <c:v>3433</c:v>
                </c:pt>
                <c:pt idx="41">
                  <c:v>3434</c:v>
                </c:pt>
                <c:pt idx="42">
                  <c:v>3435</c:v>
                </c:pt>
                <c:pt idx="43">
                  <c:v>3436</c:v>
                </c:pt>
                <c:pt idx="44">
                  <c:v>3437</c:v>
                </c:pt>
                <c:pt idx="45">
                  <c:v>3438</c:v>
                </c:pt>
                <c:pt idx="46">
                  <c:v>3439</c:v>
                </c:pt>
                <c:pt idx="47">
                  <c:v>3440</c:v>
                </c:pt>
                <c:pt idx="48">
                  <c:v>3441</c:v>
                </c:pt>
                <c:pt idx="49">
                  <c:v>3442</c:v>
                </c:pt>
                <c:pt idx="50">
                  <c:v>3443</c:v>
                </c:pt>
                <c:pt idx="51">
                  <c:v>3444</c:v>
                </c:pt>
                <c:pt idx="52">
                  <c:v>3445</c:v>
                </c:pt>
                <c:pt idx="53">
                  <c:v>3446</c:v>
                </c:pt>
                <c:pt idx="54">
                  <c:v>3447</c:v>
                </c:pt>
                <c:pt idx="55">
                  <c:v>3448</c:v>
                </c:pt>
                <c:pt idx="56">
                  <c:v>3449</c:v>
                </c:pt>
                <c:pt idx="57">
                  <c:v>3450</c:v>
                </c:pt>
                <c:pt idx="58">
                  <c:v>3451</c:v>
                </c:pt>
                <c:pt idx="59">
                  <c:v>3452</c:v>
                </c:pt>
                <c:pt idx="60">
                  <c:v>3453</c:v>
                </c:pt>
                <c:pt idx="61">
                  <c:v>3454</c:v>
                </c:pt>
                <c:pt idx="62">
                  <c:v>3455</c:v>
                </c:pt>
                <c:pt idx="63">
                  <c:v>3456</c:v>
                </c:pt>
                <c:pt idx="64">
                  <c:v>3457</c:v>
                </c:pt>
                <c:pt idx="65">
                  <c:v>3458</c:v>
                </c:pt>
                <c:pt idx="66">
                  <c:v>3459</c:v>
                </c:pt>
                <c:pt idx="67">
                  <c:v>3460</c:v>
                </c:pt>
                <c:pt idx="68">
                  <c:v>3461</c:v>
                </c:pt>
                <c:pt idx="69">
                  <c:v>3462</c:v>
                </c:pt>
                <c:pt idx="70">
                  <c:v>3463</c:v>
                </c:pt>
                <c:pt idx="71">
                  <c:v>3464</c:v>
                </c:pt>
                <c:pt idx="72">
                  <c:v>3465</c:v>
                </c:pt>
                <c:pt idx="73">
                  <c:v>3466</c:v>
                </c:pt>
                <c:pt idx="74">
                  <c:v>3467</c:v>
                </c:pt>
                <c:pt idx="75">
                  <c:v>3468</c:v>
                </c:pt>
                <c:pt idx="76">
                  <c:v>3469</c:v>
                </c:pt>
                <c:pt idx="77">
                  <c:v>3470</c:v>
                </c:pt>
                <c:pt idx="78">
                  <c:v>3471</c:v>
                </c:pt>
                <c:pt idx="79">
                  <c:v>3472</c:v>
                </c:pt>
                <c:pt idx="80">
                  <c:v>3473</c:v>
                </c:pt>
                <c:pt idx="81">
                  <c:v>3474</c:v>
                </c:pt>
                <c:pt idx="82">
                  <c:v>3475</c:v>
                </c:pt>
                <c:pt idx="83">
                  <c:v>3476</c:v>
                </c:pt>
                <c:pt idx="84">
                  <c:v>3477</c:v>
                </c:pt>
                <c:pt idx="85">
                  <c:v>3478</c:v>
                </c:pt>
                <c:pt idx="86">
                  <c:v>3479</c:v>
                </c:pt>
                <c:pt idx="87">
                  <c:v>3480</c:v>
                </c:pt>
                <c:pt idx="88">
                  <c:v>3481</c:v>
                </c:pt>
                <c:pt idx="89">
                  <c:v>3482</c:v>
                </c:pt>
                <c:pt idx="90">
                  <c:v>3483</c:v>
                </c:pt>
                <c:pt idx="91">
                  <c:v>3484</c:v>
                </c:pt>
                <c:pt idx="92">
                  <c:v>3485</c:v>
                </c:pt>
                <c:pt idx="93">
                  <c:v>3486</c:v>
                </c:pt>
                <c:pt idx="94">
                  <c:v>3487</c:v>
                </c:pt>
                <c:pt idx="95">
                  <c:v>3488</c:v>
                </c:pt>
                <c:pt idx="96">
                  <c:v>3489</c:v>
                </c:pt>
                <c:pt idx="97">
                  <c:v>3490</c:v>
                </c:pt>
                <c:pt idx="98">
                  <c:v>3491</c:v>
                </c:pt>
                <c:pt idx="99">
                  <c:v>3492</c:v>
                </c:pt>
                <c:pt idx="100">
                  <c:v>3493</c:v>
                </c:pt>
                <c:pt idx="101">
                  <c:v>3494</c:v>
                </c:pt>
                <c:pt idx="102">
                  <c:v>3495</c:v>
                </c:pt>
                <c:pt idx="103">
                  <c:v>3496</c:v>
                </c:pt>
                <c:pt idx="104">
                  <c:v>3497</c:v>
                </c:pt>
                <c:pt idx="105">
                  <c:v>3498</c:v>
                </c:pt>
                <c:pt idx="106">
                  <c:v>3499</c:v>
                </c:pt>
                <c:pt idx="107">
                  <c:v>3500</c:v>
                </c:pt>
                <c:pt idx="108">
                  <c:v>3501</c:v>
                </c:pt>
                <c:pt idx="109">
                  <c:v>3502</c:v>
                </c:pt>
                <c:pt idx="110">
                  <c:v>3503</c:v>
                </c:pt>
                <c:pt idx="111">
                  <c:v>3504</c:v>
                </c:pt>
                <c:pt idx="112">
                  <c:v>3505</c:v>
                </c:pt>
                <c:pt idx="113">
                  <c:v>3506</c:v>
                </c:pt>
                <c:pt idx="114">
                  <c:v>3507</c:v>
                </c:pt>
                <c:pt idx="115">
                  <c:v>3508</c:v>
                </c:pt>
                <c:pt idx="116">
                  <c:v>3509</c:v>
                </c:pt>
                <c:pt idx="117">
                  <c:v>3510</c:v>
                </c:pt>
                <c:pt idx="118">
                  <c:v>3511</c:v>
                </c:pt>
                <c:pt idx="119">
                  <c:v>3512</c:v>
                </c:pt>
                <c:pt idx="120">
                  <c:v>3513</c:v>
                </c:pt>
                <c:pt idx="121">
                  <c:v>3514</c:v>
                </c:pt>
                <c:pt idx="122">
                  <c:v>3515</c:v>
                </c:pt>
                <c:pt idx="123">
                  <c:v>3516</c:v>
                </c:pt>
                <c:pt idx="124">
                  <c:v>3517</c:v>
                </c:pt>
                <c:pt idx="125">
                  <c:v>3518</c:v>
                </c:pt>
                <c:pt idx="126">
                  <c:v>3519</c:v>
                </c:pt>
                <c:pt idx="127">
                  <c:v>3520</c:v>
                </c:pt>
                <c:pt idx="128">
                  <c:v>3521</c:v>
                </c:pt>
                <c:pt idx="129">
                  <c:v>3522</c:v>
                </c:pt>
                <c:pt idx="130">
                  <c:v>3523</c:v>
                </c:pt>
                <c:pt idx="131">
                  <c:v>3524</c:v>
                </c:pt>
                <c:pt idx="132">
                  <c:v>3525</c:v>
                </c:pt>
                <c:pt idx="133">
                  <c:v>3526</c:v>
                </c:pt>
                <c:pt idx="134">
                  <c:v>3527</c:v>
                </c:pt>
                <c:pt idx="135">
                  <c:v>3528</c:v>
                </c:pt>
                <c:pt idx="136">
                  <c:v>3529</c:v>
                </c:pt>
                <c:pt idx="137">
                  <c:v>3530</c:v>
                </c:pt>
                <c:pt idx="138">
                  <c:v>3531</c:v>
                </c:pt>
                <c:pt idx="139">
                  <c:v>3532</c:v>
                </c:pt>
                <c:pt idx="140">
                  <c:v>3533</c:v>
                </c:pt>
                <c:pt idx="141">
                  <c:v>3534</c:v>
                </c:pt>
                <c:pt idx="142">
                  <c:v>3535</c:v>
                </c:pt>
                <c:pt idx="143">
                  <c:v>3536</c:v>
                </c:pt>
                <c:pt idx="144">
                  <c:v>3537</c:v>
                </c:pt>
                <c:pt idx="145">
                  <c:v>3538</c:v>
                </c:pt>
                <c:pt idx="146">
                  <c:v>3539</c:v>
                </c:pt>
                <c:pt idx="147">
                  <c:v>3540</c:v>
                </c:pt>
                <c:pt idx="148">
                  <c:v>3541</c:v>
                </c:pt>
                <c:pt idx="149">
                  <c:v>3542</c:v>
                </c:pt>
                <c:pt idx="150">
                  <c:v>3543</c:v>
                </c:pt>
                <c:pt idx="151">
                  <c:v>3544</c:v>
                </c:pt>
                <c:pt idx="152">
                  <c:v>3545</c:v>
                </c:pt>
                <c:pt idx="153">
                  <c:v>3546</c:v>
                </c:pt>
                <c:pt idx="154">
                  <c:v>3547</c:v>
                </c:pt>
                <c:pt idx="155">
                  <c:v>3548</c:v>
                </c:pt>
                <c:pt idx="156">
                  <c:v>3549</c:v>
                </c:pt>
                <c:pt idx="157">
                  <c:v>3550</c:v>
                </c:pt>
                <c:pt idx="158">
                  <c:v>3551</c:v>
                </c:pt>
                <c:pt idx="159">
                  <c:v>3552</c:v>
                </c:pt>
                <c:pt idx="160">
                  <c:v>3553</c:v>
                </c:pt>
                <c:pt idx="161">
                  <c:v>3554</c:v>
                </c:pt>
                <c:pt idx="162">
                  <c:v>3555</c:v>
                </c:pt>
                <c:pt idx="163">
                  <c:v>3556</c:v>
                </c:pt>
                <c:pt idx="164">
                  <c:v>3557</c:v>
                </c:pt>
                <c:pt idx="165">
                  <c:v>3558</c:v>
                </c:pt>
                <c:pt idx="166">
                  <c:v>3559</c:v>
                </c:pt>
                <c:pt idx="167">
                  <c:v>3560</c:v>
                </c:pt>
                <c:pt idx="168">
                  <c:v>3561</c:v>
                </c:pt>
                <c:pt idx="169">
                  <c:v>3562</c:v>
                </c:pt>
                <c:pt idx="170">
                  <c:v>3563</c:v>
                </c:pt>
                <c:pt idx="171">
                  <c:v>3564</c:v>
                </c:pt>
                <c:pt idx="172">
                  <c:v>3565</c:v>
                </c:pt>
                <c:pt idx="173">
                  <c:v>3566</c:v>
                </c:pt>
                <c:pt idx="174">
                  <c:v>3567</c:v>
                </c:pt>
                <c:pt idx="175">
                  <c:v>3568</c:v>
                </c:pt>
                <c:pt idx="176">
                  <c:v>3569</c:v>
                </c:pt>
                <c:pt idx="177">
                  <c:v>3570</c:v>
                </c:pt>
                <c:pt idx="178">
                  <c:v>3571</c:v>
                </c:pt>
                <c:pt idx="179">
                  <c:v>3572</c:v>
                </c:pt>
                <c:pt idx="180">
                  <c:v>3573</c:v>
                </c:pt>
                <c:pt idx="181">
                  <c:v>3574</c:v>
                </c:pt>
                <c:pt idx="182">
                  <c:v>3575</c:v>
                </c:pt>
                <c:pt idx="183">
                  <c:v>3576</c:v>
                </c:pt>
                <c:pt idx="184">
                  <c:v>3577</c:v>
                </c:pt>
                <c:pt idx="185">
                  <c:v>3578</c:v>
                </c:pt>
                <c:pt idx="186">
                  <c:v>3579</c:v>
                </c:pt>
                <c:pt idx="187">
                  <c:v>3580</c:v>
                </c:pt>
                <c:pt idx="188">
                  <c:v>3581</c:v>
                </c:pt>
                <c:pt idx="189">
                  <c:v>3582</c:v>
                </c:pt>
                <c:pt idx="190">
                  <c:v>3583</c:v>
                </c:pt>
                <c:pt idx="191">
                  <c:v>3584</c:v>
                </c:pt>
                <c:pt idx="192">
                  <c:v>3585</c:v>
                </c:pt>
                <c:pt idx="193">
                  <c:v>3586</c:v>
                </c:pt>
                <c:pt idx="194">
                  <c:v>3587</c:v>
                </c:pt>
                <c:pt idx="195">
                  <c:v>3588</c:v>
                </c:pt>
                <c:pt idx="196">
                  <c:v>3589</c:v>
                </c:pt>
                <c:pt idx="197">
                  <c:v>3590</c:v>
                </c:pt>
                <c:pt idx="198">
                  <c:v>3591</c:v>
                </c:pt>
                <c:pt idx="199">
                  <c:v>3592</c:v>
                </c:pt>
                <c:pt idx="200">
                  <c:v>3593</c:v>
                </c:pt>
                <c:pt idx="201">
                  <c:v>3594</c:v>
                </c:pt>
                <c:pt idx="202">
                  <c:v>3595</c:v>
                </c:pt>
                <c:pt idx="203">
                  <c:v>3596</c:v>
                </c:pt>
                <c:pt idx="204">
                  <c:v>3597</c:v>
                </c:pt>
                <c:pt idx="205">
                  <c:v>3598</c:v>
                </c:pt>
                <c:pt idx="206">
                  <c:v>3599</c:v>
                </c:pt>
                <c:pt idx="207">
                  <c:v>3600</c:v>
                </c:pt>
                <c:pt idx="208">
                  <c:v>3601</c:v>
                </c:pt>
                <c:pt idx="209">
                  <c:v>3602</c:v>
                </c:pt>
                <c:pt idx="210">
                  <c:v>3603</c:v>
                </c:pt>
                <c:pt idx="211">
                  <c:v>3604</c:v>
                </c:pt>
                <c:pt idx="212">
                  <c:v>3605</c:v>
                </c:pt>
                <c:pt idx="213">
                  <c:v>3606</c:v>
                </c:pt>
                <c:pt idx="214">
                  <c:v>3607</c:v>
                </c:pt>
                <c:pt idx="215">
                  <c:v>3608</c:v>
                </c:pt>
                <c:pt idx="216">
                  <c:v>3609</c:v>
                </c:pt>
                <c:pt idx="217">
                  <c:v>3610</c:v>
                </c:pt>
                <c:pt idx="218">
                  <c:v>3611</c:v>
                </c:pt>
                <c:pt idx="219">
                  <c:v>3612</c:v>
                </c:pt>
                <c:pt idx="220">
                  <c:v>3613</c:v>
                </c:pt>
                <c:pt idx="221">
                  <c:v>3614</c:v>
                </c:pt>
                <c:pt idx="222">
                  <c:v>3615</c:v>
                </c:pt>
                <c:pt idx="223">
                  <c:v>3616</c:v>
                </c:pt>
                <c:pt idx="224">
                  <c:v>3617</c:v>
                </c:pt>
                <c:pt idx="225">
                  <c:v>3618</c:v>
                </c:pt>
                <c:pt idx="226">
                  <c:v>3619</c:v>
                </c:pt>
                <c:pt idx="227">
                  <c:v>3620</c:v>
                </c:pt>
                <c:pt idx="228">
                  <c:v>3621</c:v>
                </c:pt>
                <c:pt idx="229">
                  <c:v>3622</c:v>
                </c:pt>
                <c:pt idx="230">
                  <c:v>3623</c:v>
                </c:pt>
                <c:pt idx="231">
                  <c:v>3624</c:v>
                </c:pt>
                <c:pt idx="232">
                  <c:v>3625</c:v>
                </c:pt>
                <c:pt idx="233">
                  <c:v>3626</c:v>
                </c:pt>
                <c:pt idx="234">
                  <c:v>3627</c:v>
                </c:pt>
                <c:pt idx="235">
                  <c:v>3628</c:v>
                </c:pt>
                <c:pt idx="236">
                  <c:v>3629</c:v>
                </c:pt>
                <c:pt idx="237">
                  <c:v>3630</c:v>
                </c:pt>
                <c:pt idx="238">
                  <c:v>3631</c:v>
                </c:pt>
                <c:pt idx="239">
                  <c:v>3632</c:v>
                </c:pt>
                <c:pt idx="240">
                  <c:v>3633</c:v>
                </c:pt>
                <c:pt idx="241">
                  <c:v>3634</c:v>
                </c:pt>
                <c:pt idx="242">
                  <c:v>3635</c:v>
                </c:pt>
                <c:pt idx="243">
                  <c:v>3636</c:v>
                </c:pt>
                <c:pt idx="244">
                  <c:v>3637</c:v>
                </c:pt>
                <c:pt idx="245">
                  <c:v>3638</c:v>
                </c:pt>
                <c:pt idx="246">
                  <c:v>3639</c:v>
                </c:pt>
                <c:pt idx="247">
                  <c:v>3640</c:v>
                </c:pt>
                <c:pt idx="248">
                  <c:v>3641</c:v>
                </c:pt>
                <c:pt idx="249">
                  <c:v>3642</c:v>
                </c:pt>
                <c:pt idx="250">
                  <c:v>3643</c:v>
                </c:pt>
                <c:pt idx="251">
                  <c:v>3644</c:v>
                </c:pt>
                <c:pt idx="252">
                  <c:v>3645</c:v>
                </c:pt>
                <c:pt idx="253">
                  <c:v>3646</c:v>
                </c:pt>
                <c:pt idx="254">
                  <c:v>3647</c:v>
                </c:pt>
                <c:pt idx="255">
                  <c:v>3648</c:v>
                </c:pt>
                <c:pt idx="256">
                  <c:v>3649</c:v>
                </c:pt>
                <c:pt idx="257">
                  <c:v>3650</c:v>
                </c:pt>
                <c:pt idx="258">
                  <c:v>3651</c:v>
                </c:pt>
                <c:pt idx="259">
                  <c:v>3652</c:v>
                </c:pt>
                <c:pt idx="260">
                  <c:v>3653</c:v>
                </c:pt>
                <c:pt idx="261">
                  <c:v>3654</c:v>
                </c:pt>
                <c:pt idx="262">
                  <c:v>3655</c:v>
                </c:pt>
                <c:pt idx="263">
                  <c:v>3656</c:v>
                </c:pt>
                <c:pt idx="264">
                  <c:v>3657</c:v>
                </c:pt>
                <c:pt idx="265">
                  <c:v>3658</c:v>
                </c:pt>
                <c:pt idx="266">
                  <c:v>3659</c:v>
                </c:pt>
                <c:pt idx="267">
                  <c:v>3660</c:v>
                </c:pt>
                <c:pt idx="268">
                  <c:v>3661</c:v>
                </c:pt>
                <c:pt idx="269">
                  <c:v>3662</c:v>
                </c:pt>
                <c:pt idx="270">
                  <c:v>3663</c:v>
                </c:pt>
                <c:pt idx="271">
                  <c:v>3664</c:v>
                </c:pt>
                <c:pt idx="272">
                  <c:v>3665</c:v>
                </c:pt>
                <c:pt idx="273">
                  <c:v>3666</c:v>
                </c:pt>
                <c:pt idx="274">
                  <c:v>3667</c:v>
                </c:pt>
                <c:pt idx="275">
                  <c:v>3668</c:v>
                </c:pt>
                <c:pt idx="276">
                  <c:v>3669</c:v>
                </c:pt>
                <c:pt idx="277">
                  <c:v>3670</c:v>
                </c:pt>
                <c:pt idx="278">
                  <c:v>3671</c:v>
                </c:pt>
                <c:pt idx="279">
                  <c:v>3672</c:v>
                </c:pt>
                <c:pt idx="280">
                  <c:v>3673</c:v>
                </c:pt>
                <c:pt idx="281">
                  <c:v>3674</c:v>
                </c:pt>
                <c:pt idx="282">
                  <c:v>3675</c:v>
                </c:pt>
                <c:pt idx="283">
                  <c:v>3676</c:v>
                </c:pt>
                <c:pt idx="284">
                  <c:v>3677</c:v>
                </c:pt>
                <c:pt idx="285">
                  <c:v>3678</c:v>
                </c:pt>
                <c:pt idx="286">
                  <c:v>3679</c:v>
                </c:pt>
                <c:pt idx="287">
                  <c:v>3680</c:v>
                </c:pt>
                <c:pt idx="288">
                  <c:v>3681</c:v>
                </c:pt>
                <c:pt idx="289">
                  <c:v>3682</c:v>
                </c:pt>
                <c:pt idx="290">
                  <c:v>3683</c:v>
                </c:pt>
                <c:pt idx="291">
                  <c:v>3684</c:v>
                </c:pt>
                <c:pt idx="292">
                  <c:v>3685</c:v>
                </c:pt>
                <c:pt idx="293">
                  <c:v>3686</c:v>
                </c:pt>
                <c:pt idx="294">
                  <c:v>3687</c:v>
                </c:pt>
                <c:pt idx="295">
                  <c:v>3688</c:v>
                </c:pt>
                <c:pt idx="296">
                  <c:v>3689</c:v>
                </c:pt>
                <c:pt idx="297">
                  <c:v>3690</c:v>
                </c:pt>
                <c:pt idx="298">
                  <c:v>3691</c:v>
                </c:pt>
                <c:pt idx="299">
                  <c:v>3692</c:v>
                </c:pt>
                <c:pt idx="300">
                  <c:v>3693</c:v>
                </c:pt>
                <c:pt idx="301">
                  <c:v>3694</c:v>
                </c:pt>
                <c:pt idx="302">
                  <c:v>3695</c:v>
                </c:pt>
                <c:pt idx="303">
                  <c:v>3696</c:v>
                </c:pt>
                <c:pt idx="304">
                  <c:v>3697</c:v>
                </c:pt>
                <c:pt idx="305">
                  <c:v>3698</c:v>
                </c:pt>
                <c:pt idx="306">
                  <c:v>3699</c:v>
                </c:pt>
                <c:pt idx="307">
                  <c:v>3700</c:v>
                </c:pt>
                <c:pt idx="308">
                  <c:v>3701</c:v>
                </c:pt>
                <c:pt idx="309">
                  <c:v>3702</c:v>
                </c:pt>
                <c:pt idx="310">
                  <c:v>3703</c:v>
                </c:pt>
                <c:pt idx="311">
                  <c:v>3704</c:v>
                </c:pt>
                <c:pt idx="312">
                  <c:v>3705</c:v>
                </c:pt>
                <c:pt idx="313">
                  <c:v>3706</c:v>
                </c:pt>
                <c:pt idx="314">
                  <c:v>3707</c:v>
                </c:pt>
                <c:pt idx="315">
                  <c:v>3708</c:v>
                </c:pt>
                <c:pt idx="316">
                  <c:v>3709</c:v>
                </c:pt>
                <c:pt idx="317">
                  <c:v>3710</c:v>
                </c:pt>
                <c:pt idx="318">
                  <c:v>3711</c:v>
                </c:pt>
                <c:pt idx="319">
                  <c:v>3712</c:v>
                </c:pt>
                <c:pt idx="320">
                  <c:v>3713</c:v>
                </c:pt>
                <c:pt idx="321">
                  <c:v>3714</c:v>
                </c:pt>
                <c:pt idx="322">
                  <c:v>3715</c:v>
                </c:pt>
                <c:pt idx="323">
                  <c:v>3716</c:v>
                </c:pt>
                <c:pt idx="324">
                  <c:v>3717</c:v>
                </c:pt>
                <c:pt idx="325">
                  <c:v>3718</c:v>
                </c:pt>
                <c:pt idx="326">
                  <c:v>3719</c:v>
                </c:pt>
                <c:pt idx="327">
                  <c:v>3720</c:v>
                </c:pt>
                <c:pt idx="328">
                  <c:v>3721</c:v>
                </c:pt>
                <c:pt idx="329">
                  <c:v>3722</c:v>
                </c:pt>
                <c:pt idx="330">
                  <c:v>3723</c:v>
                </c:pt>
                <c:pt idx="331">
                  <c:v>3724</c:v>
                </c:pt>
                <c:pt idx="332">
                  <c:v>3725</c:v>
                </c:pt>
                <c:pt idx="333">
                  <c:v>3726</c:v>
                </c:pt>
                <c:pt idx="334">
                  <c:v>3727</c:v>
                </c:pt>
                <c:pt idx="335">
                  <c:v>3728</c:v>
                </c:pt>
                <c:pt idx="336">
                  <c:v>3729</c:v>
                </c:pt>
                <c:pt idx="337">
                  <c:v>3730</c:v>
                </c:pt>
                <c:pt idx="338">
                  <c:v>3731</c:v>
                </c:pt>
                <c:pt idx="339">
                  <c:v>3732</c:v>
                </c:pt>
                <c:pt idx="340">
                  <c:v>3733</c:v>
                </c:pt>
                <c:pt idx="341">
                  <c:v>3734</c:v>
                </c:pt>
                <c:pt idx="342">
                  <c:v>3735</c:v>
                </c:pt>
                <c:pt idx="343">
                  <c:v>3736</c:v>
                </c:pt>
                <c:pt idx="344">
                  <c:v>3737</c:v>
                </c:pt>
                <c:pt idx="345">
                  <c:v>3738</c:v>
                </c:pt>
                <c:pt idx="346">
                  <c:v>3739</c:v>
                </c:pt>
                <c:pt idx="347">
                  <c:v>3740</c:v>
                </c:pt>
                <c:pt idx="348">
                  <c:v>3741</c:v>
                </c:pt>
                <c:pt idx="349">
                  <c:v>3742</c:v>
                </c:pt>
                <c:pt idx="350">
                  <c:v>3743</c:v>
                </c:pt>
                <c:pt idx="351">
                  <c:v>3744</c:v>
                </c:pt>
                <c:pt idx="352">
                  <c:v>3745</c:v>
                </c:pt>
                <c:pt idx="353">
                  <c:v>3746</c:v>
                </c:pt>
                <c:pt idx="354">
                  <c:v>3747</c:v>
                </c:pt>
                <c:pt idx="355">
                  <c:v>3748</c:v>
                </c:pt>
                <c:pt idx="356">
                  <c:v>3749</c:v>
                </c:pt>
                <c:pt idx="357">
                  <c:v>3750</c:v>
                </c:pt>
                <c:pt idx="358">
                  <c:v>3751</c:v>
                </c:pt>
                <c:pt idx="359">
                  <c:v>3752</c:v>
                </c:pt>
                <c:pt idx="360">
                  <c:v>3753</c:v>
                </c:pt>
                <c:pt idx="361">
                  <c:v>3754</c:v>
                </c:pt>
                <c:pt idx="362">
                  <c:v>3755</c:v>
                </c:pt>
                <c:pt idx="363">
                  <c:v>3756</c:v>
                </c:pt>
                <c:pt idx="364">
                  <c:v>3757</c:v>
                </c:pt>
                <c:pt idx="365">
                  <c:v>3758</c:v>
                </c:pt>
                <c:pt idx="366">
                  <c:v>3759</c:v>
                </c:pt>
                <c:pt idx="367">
                  <c:v>3760</c:v>
                </c:pt>
                <c:pt idx="368">
                  <c:v>3761</c:v>
                </c:pt>
                <c:pt idx="369">
                  <c:v>3762</c:v>
                </c:pt>
                <c:pt idx="370">
                  <c:v>3763</c:v>
                </c:pt>
                <c:pt idx="371">
                  <c:v>3764</c:v>
                </c:pt>
                <c:pt idx="372">
                  <c:v>3765</c:v>
                </c:pt>
                <c:pt idx="373">
                  <c:v>3766</c:v>
                </c:pt>
                <c:pt idx="374">
                  <c:v>3767</c:v>
                </c:pt>
                <c:pt idx="375">
                  <c:v>3768</c:v>
                </c:pt>
                <c:pt idx="376">
                  <c:v>3769</c:v>
                </c:pt>
                <c:pt idx="377">
                  <c:v>3770</c:v>
                </c:pt>
                <c:pt idx="378">
                  <c:v>3771</c:v>
                </c:pt>
                <c:pt idx="379">
                  <c:v>3772</c:v>
                </c:pt>
                <c:pt idx="380">
                  <c:v>3773</c:v>
                </c:pt>
                <c:pt idx="381">
                  <c:v>3774</c:v>
                </c:pt>
                <c:pt idx="382">
                  <c:v>3775</c:v>
                </c:pt>
                <c:pt idx="383">
                  <c:v>3776</c:v>
                </c:pt>
                <c:pt idx="384">
                  <c:v>3777</c:v>
                </c:pt>
                <c:pt idx="385">
                  <c:v>3778</c:v>
                </c:pt>
                <c:pt idx="386">
                  <c:v>3779</c:v>
                </c:pt>
                <c:pt idx="387">
                  <c:v>3780</c:v>
                </c:pt>
                <c:pt idx="388">
                  <c:v>3781</c:v>
                </c:pt>
                <c:pt idx="389">
                  <c:v>3782</c:v>
                </c:pt>
                <c:pt idx="390">
                  <c:v>3783</c:v>
                </c:pt>
                <c:pt idx="391">
                  <c:v>3784</c:v>
                </c:pt>
                <c:pt idx="392">
                  <c:v>3785</c:v>
                </c:pt>
                <c:pt idx="393">
                  <c:v>3786</c:v>
                </c:pt>
                <c:pt idx="394">
                  <c:v>3787</c:v>
                </c:pt>
                <c:pt idx="395">
                  <c:v>3788</c:v>
                </c:pt>
                <c:pt idx="396">
                  <c:v>3789</c:v>
                </c:pt>
                <c:pt idx="397">
                  <c:v>3790</c:v>
                </c:pt>
                <c:pt idx="398">
                  <c:v>3791</c:v>
                </c:pt>
                <c:pt idx="399">
                  <c:v>3792</c:v>
                </c:pt>
                <c:pt idx="400">
                  <c:v>3793</c:v>
                </c:pt>
                <c:pt idx="401">
                  <c:v>3794</c:v>
                </c:pt>
                <c:pt idx="402">
                  <c:v>3795</c:v>
                </c:pt>
                <c:pt idx="403">
                  <c:v>3796</c:v>
                </c:pt>
                <c:pt idx="404">
                  <c:v>3797</c:v>
                </c:pt>
                <c:pt idx="405">
                  <c:v>3798</c:v>
                </c:pt>
                <c:pt idx="406">
                  <c:v>3799</c:v>
                </c:pt>
                <c:pt idx="407">
                  <c:v>3800</c:v>
                </c:pt>
                <c:pt idx="408">
                  <c:v>3801</c:v>
                </c:pt>
                <c:pt idx="409">
                  <c:v>3802</c:v>
                </c:pt>
              </c:numCache>
            </c:numRef>
          </c:xVal>
          <c:yVal>
            <c:numRef>
              <c:f>Graph!$E$1293:$E$1700</c:f>
              <c:numCache>
                <c:formatCode>General</c:formatCode>
                <c:ptCount val="408"/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0704"/>
        <c:axId val="536869024"/>
      </c:scatterChart>
      <c:valAx>
        <c:axId val="536870704"/>
        <c:scaling>
          <c:orientation val="minMax"/>
          <c:max val="3802"/>
          <c:min val="3393"/>
        </c:scaling>
        <c:delete val="0"/>
        <c:axPos val="b"/>
        <c:numFmt formatCode="General" sourceLinked="1"/>
        <c:majorTickMark val="out"/>
        <c:minorTickMark val="none"/>
        <c:tickLblPos val="nextTo"/>
        <c:crossAx val="536869024"/>
        <c:crosses val="autoZero"/>
        <c:crossBetween val="midCat"/>
      </c:valAx>
      <c:valAx>
        <c:axId val="536869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687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Graph!$A$1704:$A$2066</c:f>
              <c:numCache>
                <c:formatCode>General</c:formatCode>
                <c:ptCount val="363"/>
                <c:pt idx="0">
                  <c:v>3922</c:v>
                </c:pt>
                <c:pt idx="1">
                  <c:v>3923</c:v>
                </c:pt>
                <c:pt idx="2">
                  <c:v>3924</c:v>
                </c:pt>
                <c:pt idx="3">
                  <c:v>3925</c:v>
                </c:pt>
                <c:pt idx="4">
                  <c:v>3926</c:v>
                </c:pt>
                <c:pt idx="5">
                  <c:v>3927</c:v>
                </c:pt>
                <c:pt idx="6">
                  <c:v>3928</c:v>
                </c:pt>
                <c:pt idx="7">
                  <c:v>3929</c:v>
                </c:pt>
                <c:pt idx="8">
                  <c:v>3930</c:v>
                </c:pt>
                <c:pt idx="9">
                  <c:v>3931</c:v>
                </c:pt>
                <c:pt idx="10">
                  <c:v>3932</c:v>
                </c:pt>
                <c:pt idx="11">
                  <c:v>3933</c:v>
                </c:pt>
                <c:pt idx="12">
                  <c:v>3934</c:v>
                </c:pt>
                <c:pt idx="13">
                  <c:v>3935</c:v>
                </c:pt>
                <c:pt idx="14">
                  <c:v>3936</c:v>
                </c:pt>
                <c:pt idx="15">
                  <c:v>3937</c:v>
                </c:pt>
                <c:pt idx="16">
                  <c:v>3938</c:v>
                </c:pt>
                <c:pt idx="17">
                  <c:v>3939</c:v>
                </c:pt>
                <c:pt idx="18">
                  <c:v>3940</c:v>
                </c:pt>
                <c:pt idx="19">
                  <c:v>3941</c:v>
                </c:pt>
                <c:pt idx="20">
                  <c:v>3942</c:v>
                </c:pt>
                <c:pt idx="21">
                  <c:v>3943</c:v>
                </c:pt>
                <c:pt idx="22">
                  <c:v>3944</c:v>
                </c:pt>
                <c:pt idx="23">
                  <c:v>3945</c:v>
                </c:pt>
                <c:pt idx="24">
                  <c:v>3946</c:v>
                </c:pt>
                <c:pt idx="25">
                  <c:v>3947</c:v>
                </c:pt>
                <c:pt idx="26">
                  <c:v>3948</c:v>
                </c:pt>
                <c:pt idx="27">
                  <c:v>3949</c:v>
                </c:pt>
                <c:pt idx="28">
                  <c:v>3950</c:v>
                </c:pt>
                <c:pt idx="29">
                  <c:v>3951</c:v>
                </c:pt>
                <c:pt idx="30">
                  <c:v>3952</c:v>
                </c:pt>
                <c:pt idx="31">
                  <c:v>3953</c:v>
                </c:pt>
                <c:pt idx="32">
                  <c:v>3954</c:v>
                </c:pt>
                <c:pt idx="33">
                  <c:v>3955</c:v>
                </c:pt>
                <c:pt idx="34">
                  <c:v>3956</c:v>
                </c:pt>
                <c:pt idx="35">
                  <c:v>3957</c:v>
                </c:pt>
                <c:pt idx="36">
                  <c:v>3958</c:v>
                </c:pt>
                <c:pt idx="37">
                  <c:v>3959</c:v>
                </c:pt>
                <c:pt idx="38">
                  <c:v>3960</c:v>
                </c:pt>
                <c:pt idx="39">
                  <c:v>3961</c:v>
                </c:pt>
                <c:pt idx="40">
                  <c:v>3962</c:v>
                </c:pt>
                <c:pt idx="41">
                  <c:v>3963</c:v>
                </c:pt>
                <c:pt idx="42">
                  <c:v>3964</c:v>
                </c:pt>
                <c:pt idx="43">
                  <c:v>3965</c:v>
                </c:pt>
                <c:pt idx="44">
                  <c:v>3966</c:v>
                </c:pt>
                <c:pt idx="45">
                  <c:v>3967</c:v>
                </c:pt>
                <c:pt idx="46">
                  <c:v>3968</c:v>
                </c:pt>
                <c:pt idx="47">
                  <c:v>3969</c:v>
                </c:pt>
                <c:pt idx="48">
                  <c:v>3970</c:v>
                </c:pt>
                <c:pt idx="49">
                  <c:v>3971</c:v>
                </c:pt>
                <c:pt idx="50">
                  <c:v>3972</c:v>
                </c:pt>
                <c:pt idx="51">
                  <c:v>3973</c:v>
                </c:pt>
                <c:pt idx="52">
                  <c:v>3974</c:v>
                </c:pt>
                <c:pt idx="53">
                  <c:v>3975</c:v>
                </c:pt>
                <c:pt idx="54">
                  <c:v>3976</c:v>
                </c:pt>
                <c:pt idx="55">
                  <c:v>3977</c:v>
                </c:pt>
                <c:pt idx="56">
                  <c:v>3978</c:v>
                </c:pt>
                <c:pt idx="57">
                  <c:v>3979</c:v>
                </c:pt>
                <c:pt idx="58">
                  <c:v>3980</c:v>
                </c:pt>
                <c:pt idx="59">
                  <c:v>3981</c:v>
                </c:pt>
                <c:pt idx="60">
                  <c:v>3982</c:v>
                </c:pt>
                <c:pt idx="61">
                  <c:v>3983</c:v>
                </c:pt>
                <c:pt idx="62">
                  <c:v>3984</c:v>
                </c:pt>
                <c:pt idx="63">
                  <c:v>3985</c:v>
                </c:pt>
                <c:pt idx="64">
                  <c:v>3986</c:v>
                </c:pt>
                <c:pt idx="65">
                  <c:v>3987</c:v>
                </c:pt>
                <c:pt idx="66">
                  <c:v>3988</c:v>
                </c:pt>
                <c:pt idx="67">
                  <c:v>3989</c:v>
                </c:pt>
                <c:pt idx="68">
                  <c:v>3990</c:v>
                </c:pt>
                <c:pt idx="69">
                  <c:v>3991</c:v>
                </c:pt>
                <c:pt idx="70">
                  <c:v>3992</c:v>
                </c:pt>
                <c:pt idx="71">
                  <c:v>3993</c:v>
                </c:pt>
                <c:pt idx="72">
                  <c:v>3994</c:v>
                </c:pt>
                <c:pt idx="73">
                  <c:v>3995</c:v>
                </c:pt>
                <c:pt idx="74">
                  <c:v>3996</c:v>
                </c:pt>
                <c:pt idx="75">
                  <c:v>3997</c:v>
                </c:pt>
                <c:pt idx="76">
                  <c:v>3998</c:v>
                </c:pt>
                <c:pt idx="77">
                  <c:v>3999</c:v>
                </c:pt>
                <c:pt idx="78">
                  <c:v>4000</c:v>
                </c:pt>
                <c:pt idx="79">
                  <c:v>4001</c:v>
                </c:pt>
                <c:pt idx="80">
                  <c:v>4002</c:v>
                </c:pt>
                <c:pt idx="81">
                  <c:v>4003</c:v>
                </c:pt>
                <c:pt idx="82">
                  <c:v>4004</c:v>
                </c:pt>
                <c:pt idx="83">
                  <c:v>4005</c:v>
                </c:pt>
                <c:pt idx="84">
                  <c:v>4006</c:v>
                </c:pt>
                <c:pt idx="85">
                  <c:v>4007</c:v>
                </c:pt>
                <c:pt idx="86">
                  <c:v>4008</c:v>
                </c:pt>
                <c:pt idx="87">
                  <c:v>4009</c:v>
                </c:pt>
                <c:pt idx="88">
                  <c:v>4010</c:v>
                </c:pt>
                <c:pt idx="89">
                  <c:v>4011</c:v>
                </c:pt>
                <c:pt idx="90">
                  <c:v>4012</c:v>
                </c:pt>
                <c:pt idx="91">
                  <c:v>4013</c:v>
                </c:pt>
                <c:pt idx="92">
                  <c:v>4014</c:v>
                </c:pt>
                <c:pt idx="93">
                  <c:v>4015</c:v>
                </c:pt>
                <c:pt idx="94">
                  <c:v>4016</c:v>
                </c:pt>
                <c:pt idx="95">
                  <c:v>4017</c:v>
                </c:pt>
                <c:pt idx="96">
                  <c:v>4018</c:v>
                </c:pt>
                <c:pt idx="97">
                  <c:v>4019</c:v>
                </c:pt>
                <c:pt idx="98">
                  <c:v>4020</c:v>
                </c:pt>
                <c:pt idx="99">
                  <c:v>4021</c:v>
                </c:pt>
                <c:pt idx="100">
                  <c:v>4022</c:v>
                </c:pt>
                <c:pt idx="101">
                  <c:v>4023</c:v>
                </c:pt>
                <c:pt idx="102">
                  <c:v>4024</c:v>
                </c:pt>
                <c:pt idx="103">
                  <c:v>4025</c:v>
                </c:pt>
                <c:pt idx="104">
                  <c:v>4026</c:v>
                </c:pt>
                <c:pt idx="105">
                  <c:v>4027</c:v>
                </c:pt>
                <c:pt idx="106">
                  <c:v>4028</c:v>
                </c:pt>
                <c:pt idx="107">
                  <c:v>4029</c:v>
                </c:pt>
                <c:pt idx="108">
                  <c:v>4030</c:v>
                </c:pt>
                <c:pt idx="109">
                  <c:v>4031</c:v>
                </c:pt>
                <c:pt idx="110">
                  <c:v>4032</c:v>
                </c:pt>
                <c:pt idx="111">
                  <c:v>4033</c:v>
                </c:pt>
                <c:pt idx="112">
                  <c:v>4034</c:v>
                </c:pt>
                <c:pt idx="113">
                  <c:v>4035</c:v>
                </c:pt>
                <c:pt idx="114">
                  <c:v>4036</c:v>
                </c:pt>
                <c:pt idx="115">
                  <c:v>4037</c:v>
                </c:pt>
                <c:pt idx="116">
                  <c:v>4038</c:v>
                </c:pt>
                <c:pt idx="117">
                  <c:v>4039</c:v>
                </c:pt>
                <c:pt idx="118">
                  <c:v>4040</c:v>
                </c:pt>
                <c:pt idx="119">
                  <c:v>4041</c:v>
                </c:pt>
                <c:pt idx="120">
                  <c:v>4042</c:v>
                </c:pt>
                <c:pt idx="121">
                  <c:v>4043</c:v>
                </c:pt>
                <c:pt idx="122">
                  <c:v>4044</c:v>
                </c:pt>
                <c:pt idx="123">
                  <c:v>4045</c:v>
                </c:pt>
                <c:pt idx="124">
                  <c:v>4046</c:v>
                </c:pt>
                <c:pt idx="125">
                  <c:v>4047</c:v>
                </c:pt>
                <c:pt idx="126">
                  <c:v>4048</c:v>
                </c:pt>
                <c:pt idx="127">
                  <c:v>4049</c:v>
                </c:pt>
                <c:pt idx="128">
                  <c:v>4050</c:v>
                </c:pt>
                <c:pt idx="129">
                  <c:v>4051</c:v>
                </c:pt>
                <c:pt idx="130">
                  <c:v>4052</c:v>
                </c:pt>
                <c:pt idx="131">
                  <c:v>4053</c:v>
                </c:pt>
                <c:pt idx="132">
                  <c:v>4054</c:v>
                </c:pt>
                <c:pt idx="133">
                  <c:v>4055</c:v>
                </c:pt>
                <c:pt idx="134">
                  <c:v>4056</c:v>
                </c:pt>
                <c:pt idx="135">
                  <c:v>4057</c:v>
                </c:pt>
                <c:pt idx="136">
                  <c:v>4058</c:v>
                </c:pt>
                <c:pt idx="137">
                  <c:v>4059</c:v>
                </c:pt>
                <c:pt idx="138">
                  <c:v>4060</c:v>
                </c:pt>
                <c:pt idx="139">
                  <c:v>4061</c:v>
                </c:pt>
                <c:pt idx="140">
                  <c:v>4062</c:v>
                </c:pt>
                <c:pt idx="141">
                  <c:v>4063</c:v>
                </c:pt>
                <c:pt idx="142">
                  <c:v>4064</c:v>
                </c:pt>
                <c:pt idx="143">
                  <c:v>4065</c:v>
                </c:pt>
                <c:pt idx="144">
                  <c:v>4066</c:v>
                </c:pt>
                <c:pt idx="145">
                  <c:v>4067</c:v>
                </c:pt>
                <c:pt idx="146">
                  <c:v>4068</c:v>
                </c:pt>
                <c:pt idx="147">
                  <c:v>4069</c:v>
                </c:pt>
                <c:pt idx="148">
                  <c:v>4070</c:v>
                </c:pt>
                <c:pt idx="149">
                  <c:v>4071</c:v>
                </c:pt>
                <c:pt idx="150">
                  <c:v>4072</c:v>
                </c:pt>
                <c:pt idx="151">
                  <c:v>4073</c:v>
                </c:pt>
                <c:pt idx="152">
                  <c:v>4074</c:v>
                </c:pt>
                <c:pt idx="153">
                  <c:v>4075</c:v>
                </c:pt>
                <c:pt idx="154">
                  <c:v>4076</c:v>
                </c:pt>
                <c:pt idx="155">
                  <c:v>4077</c:v>
                </c:pt>
                <c:pt idx="156">
                  <c:v>4078</c:v>
                </c:pt>
                <c:pt idx="157">
                  <c:v>4079</c:v>
                </c:pt>
                <c:pt idx="158">
                  <c:v>4080</c:v>
                </c:pt>
                <c:pt idx="159">
                  <c:v>4081</c:v>
                </c:pt>
                <c:pt idx="160">
                  <c:v>4082</c:v>
                </c:pt>
                <c:pt idx="161">
                  <c:v>4083</c:v>
                </c:pt>
                <c:pt idx="162">
                  <c:v>4084</c:v>
                </c:pt>
                <c:pt idx="163">
                  <c:v>4085</c:v>
                </c:pt>
                <c:pt idx="164">
                  <c:v>4086</c:v>
                </c:pt>
                <c:pt idx="165">
                  <c:v>4087</c:v>
                </c:pt>
                <c:pt idx="166">
                  <c:v>4088</c:v>
                </c:pt>
                <c:pt idx="167">
                  <c:v>4089</c:v>
                </c:pt>
                <c:pt idx="168">
                  <c:v>4090</c:v>
                </c:pt>
                <c:pt idx="169">
                  <c:v>4091</c:v>
                </c:pt>
                <c:pt idx="170">
                  <c:v>4092</c:v>
                </c:pt>
                <c:pt idx="171">
                  <c:v>4093</c:v>
                </c:pt>
                <c:pt idx="172">
                  <c:v>4094</c:v>
                </c:pt>
                <c:pt idx="173">
                  <c:v>4095</c:v>
                </c:pt>
                <c:pt idx="174">
                  <c:v>4096</c:v>
                </c:pt>
                <c:pt idx="175">
                  <c:v>4097</c:v>
                </c:pt>
                <c:pt idx="176">
                  <c:v>4098</c:v>
                </c:pt>
                <c:pt idx="177">
                  <c:v>4099</c:v>
                </c:pt>
                <c:pt idx="178">
                  <c:v>4100</c:v>
                </c:pt>
                <c:pt idx="179">
                  <c:v>4101</c:v>
                </c:pt>
                <c:pt idx="180">
                  <c:v>4102</c:v>
                </c:pt>
                <c:pt idx="181">
                  <c:v>4103</c:v>
                </c:pt>
                <c:pt idx="182">
                  <c:v>4104</c:v>
                </c:pt>
                <c:pt idx="183">
                  <c:v>4105</c:v>
                </c:pt>
                <c:pt idx="184">
                  <c:v>4106</c:v>
                </c:pt>
                <c:pt idx="185">
                  <c:v>4107</c:v>
                </c:pt>
                <c:pt idx="186">
                  <c:v>4108</c:v>
                </c:pt>
                <c:pt idx="187">
                  <c:v>4109</c:v>
                </c:pt>
                <c:pt idx="188">
                  <c:v>4110</c:v>
                </c:pt>
                <c:pt idx="189">
                  <c:v>4111</c:v>
                </c:pt>
                <c:pt idx="190">
                  <c:v>4112</c:v>
                </c:pt>
                <c:pt idx="191">
                  <c:v>4113</c:v>
                </c:pt>
                <c:pt idx="192">
                  <c:v>4114</c:v>
                </c:pt>
                <c:pt idx="193">
                  <c:v>4115</c:v>
                </c:pt>
                <c:pt idx="194">
                  <c:v>4116</c:v>
                </c:pt>
                <c:pt idx="195">
                  <c:v>4117</c:v>
                </c:pt>
                <c:pt idx="196">
                  <c:v>4118</c:v>
                </c:pt>
                <c:pt idx="197">
                  <c:v>4119</c:v>
                </c:pt>
                <c:pt idx="198">
                  <c:v>4120</c:v>
                </c:pt>
                <c:pt idx="199">
                  <c:v>4121</c:v>
                </c:pt>
                <c:pt idx="200">
                  <c:v>4122</c:v>
                </c:pt>
                <c:pt idx="201">
                  <c:v>4123</c:v>
                </c:pt>
                <c:pt idx="202">
                  <c:v>4124</c:v>
                </c:pt>
                <c:pt idx="203">
                  <c:v>4125</c:v>
                </c:pt>
                <c:pt idx="204">
                  <c:v>4126</c:v>
                </c:pt>
                <c:pt idx="205">
                  <c:v>4127</c:v>
                </c:pt>
                <c:pt idx="206">
                  <c:v>4128</c:v>
                </c:pt>
                <c:pt idx="207">
                  <c:v>4129</c:v>
                </c:pt>
                <c:pt idx="208">
                  <c:v>4130</c:v>
                </c:pt>
                <c:pt idx="209">
                  <c:v>4131</c:v>
                </c:pt>
                <c:pt idx="210">
                  <c:v>4132</c:v>
                </c:pt>
                <c:pt idx="211">
                  <c:v>4133</c:v>
                </c:pt>
                <c:pt idx="212">
                  <c:v>4134</c:v>
                </c:pt>
                <c:pt idx="213">
                  <c:v>4135</c:v>
                </c:pt>
                <c:pt idx="214">
                  <c:v>4136</c:v>
                </c:pt>
                <c:pt idx="215">
                  <c:v>4137</c:v>
                </c:pt>
                <c:pt idx="216">
                  <c:v>4138</c:v>
                </c:pt>
                <c:pt idx="217">
                  <c:v>4139</c:v>
                </c:pt>
                <c:pt idx="218">
                  <c:v>4140</c:v>
                </c:pt>
                <c:pt idx="219">
                  <c:v>4141</c:v>
                </c:pt>
                <c:pt idx="220">
                  <c:v>4142</c:v>
                </c:pt>
                <c:pt idx="221">
                  <c:v>4143</c:v>
                </c:pt>
                <c:pt idx="222">
                  <c:v>4144</c:v>
                </c:pt>
                <c:pt idx="223">
                  <c:v>4145</c:v>
                </c:pt>
                <c:pt idx="224">
                  <c:v>4146</c:v>
                </c:pt>
                <c:pt idx="225">
                  <c:v>4147</c:v>
                </c:pt>
                <c:pt idx="226">
                  <c:v>4148</c:v>
                </c:pt>
                <c:pt idx="227">
                  <c:v>4149</c:v>
                </c:pt>
                <c:pt idx="228">
                  <c:v>4150</c:v>
                </c:pt>
                <c:pt idx="229">
                  <c:v>4151</c:v>
                </c:pt>
                <c:pt idx="230">
                  <c:v>4152</c:v>
                </c:pt>
                <c:pt idx="231">
                  <c:v>4153</c:v>
                </c:pt>
                <c:pt idx="232">
                  <c:v>4154</c:v>
                </c:pt>
                <c:pt idx="233">
                  <c:v>4155</c:v>
                </c:pt>
                <c:pt idx="234">
                  <c:v>4156</c:v>
                </c:pt>
                <c:pt idx="235">
                  <c:v>4157</c:v>
                </c:pt>
                <c:pt idx="236">
                  <c:v>4158</c:v>
                </c:pt>
                <c:pt idx="237">
                  <c:v>4159</c:v>
                </c:pt>
                <c:pt idx="238">
                  <c:v>4160</c:v>
                </c:pt>
                <c:pt idx="239">
                  <c:v>4161</c:v>
                </c:pt>
                <c:pt idx="240">
                  <c:v>4162</c:v>
                </c:pt>
                <c:pt idx="241">
                  <c:v>4163</c:v>
                </c:pt>
                <c:pt idx="242">
                  <c:v>4164</c:v>
                </c:pt>
                <c:pt idx="243">
                  <c:v>4165</c:v>
                </c:pt>
                <c:pt idx="244">
                  <c:v>4166</c:v>
                </c:pt>
                <c:pt idx="245">
                  <c:v>4167</c:v>
                </c:pt>
                <c:pt idx="246">
                  <c:v>4168</c:v>
                </c:pt>
                <c:pt idx="247">
                  <c:v>4169</c:v>
                </c:pt>
                <c:pt idx="248">
                  <c:v>4170</c:v>
                </c:pt>
                <c:pt idx="249">
                  <c:v>4171</c:v>
                </c:pt>
                <c:pt idx="250">
                  <c:v>4172</c:v>
                </c:pt>
                <c:pt idx="251">
                  <c:v>4173</c:v>
                </c:pt>
                <c:pt idx="252">
                  <c:v>4174</c:v>
                </c:pt>
                <c:pt idx="253">
                  <c:v>4175</c:v>
                </c:pt>
                <c:pt idx="254">
                  <c:v>4176</c:v>
                </c:pt>
                <c:pt idx="255">
                  <c:v>4177</c:v>
                </c:pt>
                <c:pt idx="256">
                  <c:v>4178</c:v>
                </c:pt>
                <c:pt idx="257">
                  <c:v>4179</c:v>
                </c:pt>
                <c:pt idx="258">
                  <c:v>4180</c:v>
                </c:pt>
                <c:pt idx="259">
                  <c:v>4181</c:v>
                </c:pt>
                <c:pt idx="260">
                  <c:v>4182</c:v>
                </c:pt>
                <c:pt idx="261">
                  <c:v>4183</c:v>
                </c:pt>
                <c:pt idx="262">
                  <c:v>4184</c:v>
                </c:pt>
                <c:pt idx="263">
                  <c:v>4185</c:v>
                </c:pt>
                <c:pt idx="264">
                  <c:v>4186</c:v>
                </c:pt>
                <c:pt idx="265">
                  <c:v>4187</c:v>
                </c:pt>
                <c:pt idx="266">
                  <c:v>4188</c:v>
                </c:pt>
                <c:pt idx="267">
                  <c:v>4189</c:v>
                </c:pt>
                <c:pt idx="268">
                  <c:v>4190</c:v>
                </c:pt>
                <c:pt idx="269">
                  <c:v>4191</c:v>
                </c:pt>
                <c:pt idx="270">
                  <c:v>4192</c:v>
                </c:pt>
                <c:pt idx="271">
                  <c:v>4193</c:v>
                </c:pt>
                <c:pt idx="272">
                  <c:v>4194</c:v>
                </c:pt>
                <c:pt idx="273">
                  <c:v>4195</c:v>
                </c:pt>
                <c:pt idx="274">
                  <c:v>4196</c:v>
                </c:pt>
                <c:pt idx="275">
                  <c:v>4197</c:v>
                </c:pt>
                <c:pt idx="276">
                  <c:v>4198</c:v>
                </c:pt>
                <c:pt idx="277">
                  <c:v>4199</c:v>
                </c:pt>
                <c:pt idx="278">
                  <c:v>4200</c:v>
                </c:pt>
                <c:pt idx="279">
                  <c:v>4201</c:v>
                </c:pt>
                <c:pt idx="280">
                  <c:v>4202</c:v>
                </c:pt>
                <c:pt idx="281">
                  <c:v>4203</c:v>
                </c:pt>
                <c:pt idx="282">
                  <c:v>4204</c:v>
                </c:pt>
                <c:pt idx="283">
                  <c:v>4205</c:v>
                </c:pt>
                <c:pt idx="284">
                  <c:v>4206</c:v>
                </c:pt>
                <c:pt idx="285">
                  <c:v>4207</c:v>
                </c:pt>
                <c:pt idx="286">
                  <c:v>4208</c:v>
                </c:pt>
                <c:pt idx="287">
                  <c:v>4209</c:v>
                </c:pt>
                <c:pt idx="288">
                  <c:v>4210</c:v>
                </c:pt>
                <c:pt idx="289">
                  <c:v>4211</c:v>
                </c:pt>
                <c:pt idx="290">
                  <c:v>4212</c:v>
                </c:pt>
                <c:pt idx="291">
                  <c:v>4213</c:v>
                </c:pt>
                <c:pt idx="292">
                  <c:v>4214</c:v>
                </c:pt>
                <c:pt idx="293">
                  <c:v>4215</c:v>
                </c:pt>
                <c:pt idx="294">
                  <c:v>4216</c:v>
                </c:pt>
                <c:pt idx="295">
                  <c:v>4217</c:v>
                </c:pt>
                <c:pt idx="296">
                  <c:v>4218</c:v>
                </c:pt>
                <c:pt idx="297">
                  <c:v>4219</c:v>
                </c:pt>
                <c:pt idx="298">
                  <c:v>4220</c:v>
                </c:pt>
                <c:pt idx="299">
                  <c:v>4221</c:v>
                </c:pt>
                <c:pt idx="300">
                  <c:v>4222</c:v>
                </c:pt>
                <c:pt idx="301">
                  <c:v>4223</c:v>
                </c:pt>
                <c:pt idx="302">
                  <c:v>4224</c:v>
                </c:pt>
                <c:pt idx="303">
                  <c:v>4225</c:v>
                </c:pt>
                <c:pt idx="304">
                  <c:v>4226</c:v>
                </c:pt>
                <c:pt idx="305">
                  <c:v>4227</c:v>
                </c:pt>
                <c:pt idx="306">
                  <c:v>4228</c:v>
                </c:pt>
                <c:pt idx="307">
                  <c:v>4229</c:v>
                </c:pt>
                <c:pt idx="308">
                  <c:v>4230</c:v>
                </c:pt>
                <c:pt idx="309">
                  <c:v>4231</c:v>
                </c:pt>
                <c:pt idx="310">
                  <c:v>4232</c:v>
                </c:pt>
                <c:pt idx="311">
                  <c:v>4233</c:v>
                </c:pt>
                <c:pt idx="312">
                  <c:v>4234</c:v>
                </c:pt>
                <c:pt idx="313">
                  <c:v>4235</c:v>
                </c:pt>
                <c:pt idx="314">
                  <c:v>4236</c:v>
                </c:pt>
                <c:pt idx="315">
                  <c:v>4237</c:v>
                </c:pt>
                <c:pt idx="316">
                  <c:v>4238</c:v>
                </c:pt>
                <c:pt idx="317">
                  <c:v>4239</c:v>
                </c:pt>
                <c:pt idx="318">
                  <c:v>4240</c:v>
                </c:pt>
                <c:pt idx="319">
                  <c:v>4241</c:v>
                </c:pt>
                <c:pt idx="320">
                  <c:v>4242</c:v>
                </c:pt>
                <c:pt idx="321">
                  <c:v>4243</c:v>
                </c:pt>
                <c:pt idx="322">
                  <c:v>4244</c:v>
                </c:pt>
                <c:pt idx="323">
                  <c:v>4245</c:v>
                </c:pt>
                <c:pt idx="324">
                  <c:v>4246</c:v>
                </c:pt>
                <c:pt idx="325">
                  <c:v>4247</c:v>
                </c:pt>
                <c:pt idx="326">
                  <c:v>4248</c:v>
                </c:pt>
                <c:pt idx="327">
                  <c:v>4249</c:v>
                </c:pt>
                <c:pt idx="328">
                  <c:v>4250</c:v>
                </c:pt>
                <c:pt idx="329">
                  <c:v>4251</c:v>
                </c:pt>
                <c:pt idx="330">
                  <c:v>4252</c:v>
                </c:pt>
                <c:pt idx="331">
                  <c:v>4253</c:v>
                </c:pt>
                <c:pt idx="332">
                  <c:v>4254</c:v>
                </c:pt>
                <c:pt idx="333">
                  <c:v>4255</c:v>
                </c:pt>
                <c:pt idx="334">
                  <c:v>4256</c:v>
                </c:pt>
                <c:pt idx="335">
                  <c:v>4257</c:v>
                </c:pt>
                <c:pt idx="336">
                  <c:v>4258</c:v>
                </c:pt>
                <c:pt idx="337">
                  <c:v>4259</c:v>
                </c:pt>
                <c:pt idx="338">
                  <c:v>4260</c:v>
                </c:pt>
                <c:pt idx="339">
                  <c:v>4261</c:v>
                </c:pt>
                <c:pt idx="340">
                  <c:v>4262</c:v>
                </c:pt>
                <c:pt idx="341">
                  <c:v>4263</c:v>
                </c:pt>
                <c:pt idx="342">
                  <c:v>4264</c:v>
                </c:pt>
                <c:pt idx="343">
                  <c:v>4265</c:v>
                </c:pt>
                <c:pt idx="344">
                  <c:v>4266</c:v>
                </c:pt>
                <c:pt idx="345">
                  <c:v>4267</c:v>
                </c:pt>
                <c:pt idx="346">
                  <c:v>4268</c:v>
                </c:pt>
                <c:pt idx="347">
                  <c:v>4269</c:v>
                </c:pt>
                <c:pt idx="348">
                  <c:v>4270</c:v>
                </c:pt>
                <c:pt idx="349">
                  <c:v>4271</c:v>
                </c:pt>
                <c:pt idx="350">
                  <c:v>4272</c:v>
                </c:pt>
                <c:pt idx="351">
                  <c:v>4273</c:v>
                </c:pt>
                <c:pt idx="352">
                  <c:v>4274</c:v>
                </c:pt>
                <c:pt idx="353">
                  <c:v>4275</c:v>
                </c:pt>
                <c:pt idx="354">
                  <c:v>4276</c:v>
                </c:pt>
                <c:pt idx="355">
                  <c:v>4277</c:v>
                </c:pt>
                <c:pt idx="356">
                  <c:v>4278</c:v>
                </c:pt>
                <c:pt idx="357">
                  <c:v>4279</c:v>
                </c:pt>
                <c:pt idx="358">
                  <c:v>4280</c:v>
                </c:pt>
                <c:pt idx="359">
                  <c:v>4281</c:v>
                </c:pt>
                <c:pt idx="360">
                  <c:v>4282</c:v>
                </c:pt>
                <c:pt idx="361">
                  <c:v>4283</c:v>
                </c:pt>
                <c:pt idx="362">
                  <c:v>4284</c:v>
                </c:pt>
              </c:numCache>
            </c:numRef>
          </c:xVal>
          <c:yVal>
            <c:numRef>
              <c:f>Graph!$D$1705:$D$2065</c:f>
              <c:numCache>
                <c:formatCode>General</c:formatCode>
                <c:ptCount val="361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Graph!$A$1704:$A$2066</c:f>
              <c:numCache>
                <c:formatCode>General</c:formatCode>
                <c:ptCount val="363"/>
                <c:pt idx="0">
                  <c:v>3922</c:v>
                </c:pt>
                <c:pt idx="1">
                  <c:v>3923</c:v>
                </c:pt>
                <c:pt idx="2">
                  <c:v>3924</c:v>
                </c:pt>
                <c:pt idx="3">
                  <c:v>3925</c:v>
                </c:pt>
                <c:pt idx="4">
                  <c:v>3926</c:v>
                </c:pt>
                <c:pt idx="5">
                  <c:v>3927</c:v>
                </c:pt>
                <c:pt idx="6">
                  <c:v>3928</c:v>
                </c:pt>
                <c:pt idx="7">
                  <c:v>3929</c:v>
                </c:pt>
                <c:pt idx="8">
                  <c:v>3930</c:v>
                </c:pt>
                <c:pt idx="9">
                  <c:v>3931</c:v>
                </c:pt>
                <c:pt idx="10">
                  <c:v>3932</c:v>
                </c:pt>
                <c:pt idx="11">
                  <c:v>3933</c:v>
                </c:pt>
                <c:pt idx="12">
                  <c:v>3934</c:v>
                </c:pt>
                <c:pt idx="13">
                  <c:v>3935</c:v>
                </c:pt>
                <c:pt idx="14">
                  <c:v>3936</c:v>
                </c:pt>
                <c:pt idx="15">
                  <c:v>3937</c:v>
                </c:pt>
                <c:pt idx="16">
                  <c:v>3938</c:v>
                </c:pt>
                <c:pt idx="17">
                  <c:v>3939</c:v>
                </c:pt>
                <c:pt idx="18">
                  <c:v>3940</c:v>
                </c:pt>
                <c:pt idx="19">
                  <c:v>3941</c:v>
                </c:pt>
                <c:pt idx="20">
                  <c:v>3942</c:v>
                </c:pt>
                <c:pt idx="21">
                  <c:v>3943</c:v>
                </c:pt>
                <c:pt idx="22">
                  <c:v>3944</c:v>
                </c:pt>
                <c:pt idx="23">
                  <c:v>3945</c:v>
                </c:pt>
                <c:pt idx="24">
                  <c:v>3946</c:v>
                </c:pt>
                <c:pt idx="25">
                  <c:v>3947</c:v>
                </c:pt>
                <c:pt idx="26">
                  <c:v>3948</c:v>
                </c:pt>
                <c:pt idx="27">
                  <c:v>3949</c:v>
                </c:pt>
                <c:pt idx="28">
                  <c:v>3950</c:v>
                </c:pt>
                <c:pt idx="29">
                  <c:v>3951</c:v>
                </c:pt>
                <c:pt idx="30">
                  <c:v>3952</c:v>
                </c:pt>
                <c:pt idx="31">
                  <c:v>3953</c:v>
                </c:pt>
                <c:pt idx="32">
                  <c:v>3954</c:v>
                </c:pt>
                <c:pt idx="33">
                  <c:v>3955</c:v>
                </c:pt>
                <c:pt idx="34">
                  <c:v>3956</c:v>
                </c:pt>
                <c:pt idx="35">
                  <c:v>3957</c:v>
                </c:pt>
                <c:pt idx="36">
                  <c:v>3958</c:v>
                </c:pt>
                <c:pt idx="37">
                  <c:v>3959</c:v>
                </c:pt>
                <c:pt idx="38">
                  <c:v>3960</c:v>
                </c:pt>
                <c:pt idx="39">
                  <c:v>3961</c:v>
                </c:pt>
                <c:pt idx="40">
                  <c:v>3962</c:v>
                </c:pt>
                <c:pt idx="41">
                  <c:v>3963</c:v>
                </c:pt>
                <c:pt idx="42">
                  <c:v>3964</c:v>
                </c:pt>
                <c:pt idx="43">
                  <c:v>3965</c:v>
                </c:pt>
                <c:pt idx="44">
                  <c:v>3966</c:v>
                </c:pt>
                <c:pt idx="45">
                  <c:v>3967</c:v>
                </c:pt>
                <c:pt idx="46">
                  <c:v>3968</c:v>
                </c:pt>
                <c:pt idx="47">
                  <c:v>3969</c:v>
                </c:pt>
                <c:pt idx="48">
                  <c:v>3970</c:v>
                </c:pt>
                <c:pt idx="49">
                  <c:v>3971</c:v>
                </c:pt>
                <c:pt idx="50">
                  <c:v>3972</c:v>
                </c:pt>
                <c:pt idx="51">
                  <c:v>3973</c:v>
                </c:pt>
                <c:pt idx="52">
                  <c:v>3974</c:v>
                </c:pt>
                <c:pt idx="53">
                  <c:v>3975</c:v>
                </c:pt>
                <c:pt idx="54">
                  <c:v>3976</c:v>
                </c:pt>
                <c:pt idx="55">
                  <c:v>3977</c:v>
                </c:pt>
                <c:pt idx="56">
                  <c:v>3978</c:v>
                </c:pt>
                <c:pt idx="57">
                  <c:v>3979</c:v>
                </c:pt>
                <c:pt idx="58">
                  <c:v>3980</c:v>
                </c:pt>
                <c:pt idx="59">
                  <c:v>3981</c:v>
                </c:pt>
                <c:pt idx="60">
                  <c:v>3982</c:v>
                </c:pt>
                <c:pt idx="61">
                  <c:v>3983</c:v>
                </c:pt>
                <c:pt idx="62">
                  <c:v>3984</c:v>
                </c:pt>
                <c:pt idx="63">
                  <c:v>3985</c:v>
                </c:pt>
                <c:pt idx="64">
                  <c:v>3986</c:v>
                </c:pt>
                <c:pt idx="65">
                  <c:v>3987</c:v>
                </c:pt>
                <c:pt idx="66">
                  <c:v>3988</c:v>
                </c:pt>
                <c:pt idx="67">
                  <c:v>3989</c:v>
                </c:pt>
                <c:pt idx="68">
                  <c:v>3990</c:v>
                </c:pt>
                <c:pt idx="69">
                  <c:v>3991</c:v>
                </c:pt>
                <c:pt idx="70">
                  <c:v>3992</c:v>
                </c:pt>
                <c:pt idx="71">
                  <c:v>3993</c:v>
                </c:pt>
                <c:pt idx="72">
                  <c:v>3994</c:v>
                </c:pt>
                <c:pt idx="73">
                  <c:v>3995</c:v>
                </c:pt>
                <c:pt idx="74">
                  <c:v>3996</c:v>
                </c:pt>
                <c:pt idx="75">
                  <c:v>3997</c:v>
                </c:pt>
                <c:pt idx="76">
                  <c:v>3998</c:v>
                </c:pt>
                <c:pt idx="77">
                  <c:v>3999</c:v>
                </c:pt>
                <c:pt idx="78">
                  <c:v>4000</c:v>
                </c:pt>
                <c:pt idx="79">
                  <c:v>4001</c:v>
                </c:pt>
                <c:pt idx="80">
                  <c:v>4002</c:v>
                </c:pt>
                <c:pt idx="81">
                  <c:v>4003</c:v>
                </c:pt>
                <c:pt idx="82">
                  <c:v>4004</c:v>
                </c:pt>
                <c:pt idx="83">
                  <c:v>4005</c:v>
                </c:pt>
                <c:pt idx="84">
                  <c:v>4006</c:v>
                </c:pt>
                <c:pt idx="85">
                  <c:v>4007</c:v>
                </c:pt>
                <c:pt idx="86">
                  <c:v>4008</c:v>
                </c:pt>
                <c:pt idx="87">
                  <c:v>4009</c:v>
                </c:pt>
                <c:pt idx="88">
                  <c:v>4010</c:v>
                </c:pt>
                <c:pt idx="89">
                  <c:v>4011</c:v>
                </c:pt>
                <c:pt idx="90">
                  <c:v>4012</c:v>
                </c:pt>
                <c:pt idx="91">
                  <c:v>4013</c:v>
                </c:pt>
                <c:pt idx="92">
                  <c:v>4014</c:v>
                </c:pt>
                <c:pt idx="93">
                  <c:v>4015</c:v>
                </c:pt>
                <c:pt idx="94">
                  <c:v>4016</c:v>
                </c:pt>
                <c:pt idx="95">
                  <c:v>4017</c:v>
                </c:pt>
                <c:pt idx="96">
                  <c:v>4018</c:v>
                </c:pt>
                <c:pt idx="97">
                  <c:v>4019</c:v>
                </c:pt>
                <c:pt idx="98">
                  <c:v>4020</c:v>
                </c:pt>
                <c:pt idx="99">
                  <c:v>4021</c:v>
                </c:pt>
                <c:pt idx="100">
                  <c:v>4022</c:v>
                </c:pt>
                <c:pt idx="101">
                  <c:v>4023</c:v>
                </c:pt>
                <c:pt idx="102">
                  <c:v>4024</c:v>
                </c:pt>
                <c:pt idx="103">
                  <c:v>4025</c:v>
                </c:pt>
                <c:pt idx="104">
                  <c:v>4026</c:v>
                </c:pt>
                <c:pt idx="105">
                  <c:v>4027</c:v>
                </c:pt>
                <c:pt idx="106">
                  <c:v>4028</c:v>
                </c:pt>
                <c:pt idx="107">
                  <c:v>4029</c:v>
                </c:pt>
                <c:pt idx="108">
                  <c:v>4030</c:v>
                </c:pt>
                <c:pt idx="109">
                  <c:v>4031</c:v>
                </c:pt>
                <c:pt idx="110">
                  <c:v>4032</c:v>
                </c:pt>
                <c:pt idx="111">
                  <c:v>4033</c:v>
                </c:pt>
                <c:pt idx="112">
                  <c:v>4034</c:v>
                </c:pt>
                <c:pt idx="113">
                  <c:v>4035</c:v>
                </c:pt>
                <c:pt idx="114">
                  <c:v>4036</c:v>
                </c:pt>
                <c:pt idx="115">
                  <c:v>4037</c:v>
                </c:pt>
                <c:pt idx="116">
                  <c:v>4038</c:v>
                </c:pt>
                <c:pt idx="117">
                  <c:v>4039</c:v>
                </c:pt>
                <c:pt idx="118">
                  <c:v>4040</c:v>
                </c:pt>
                <c:pt idx="119">
                  <c:v>4041</c:v>
                </c:pt>
                <c:pt idx="120">
                  <c:v>4042</c:v>
                </c:pt>
                <c:pt idx="121">
                  <c:v>4043</c:v>
                </c:pt>
                <c:pt idx="122">
                  <c:v>4044</c:v>
                </c:pt>
                <c:pt idx="123">
                  <c:v>4045</c:v>
                </c:pt>
                <c:pt idx="124">
                  <c:v>4046</c:v>
                </c:pt>
                <c:pt idx="125">
                  <c:v>4047</c:v>
                </c:pt>
                <c:pt idx="126">
                  <c:v>4048</c:v>
                </c:pt>
                <c:pt idx="127">
                  <c:v>4049</c:v>
                </c:pt>
                <c:pt idx="128">
                  <c:v>4050</c:v>
                </c:pt>
                <c:pt idx="129">
                  <c:v>4051</c:v>
                </c:pt>
                <c:pt idx="130">
                  <c:v>4052</c:v>
                </c:pt>
                <c:pt idx="131">
                  <c:v>4053</c:v>
                </c:pt>
                <c:pt idx="132">
                  <c:v>4054</c:v>
                </c:pt>
                <c:pt idx="133">
                  <c:v>4055</c:v>
                </c:pt>
                <c:pt idx="134">
                  <c:v>4056</c:v>
                </c:pt>
                <c:pt idx="135">
                  <c:v>4057</c:v>
                </c:pt>
                <c:pt idx="136">
                  <c:v>4058</c:v>
                </c:pt>
                <c:pt idx="137">
                  <c:v>4059</c:v>
                </c:pt>
                <c:pt idx="138">
                  <c:v>4060</c:v>
                </c:pt>
                <c:pt idx="139">
                  <c:v>4061</c:v>
                </c:pt>
                <c:pt idx="140">
                  <c:v>4062</c:v>
                </c:pt>
                <c:pt idx="141">
                  <c:v>4063</c:v>
                </c:pt>
                <c:pt idx="142">
                  <c:v>4064</c:v>
                </c:pt>
                <c:pt idx="143">
                  <c:v>4065</c:v>
                </c:pt>
                <c:pt idx="144">
                  <c:v>4066</c:v>
                </c:pt>
                <c:pt idx="145">
                  <c:v>4067</c:v>
                </c:pt>
                <c:pt idx="146">
                  <c:v>4068</c:v>
                </c:pt>
                <c:pt idx="147">
                  <c:v>4069</c:v>
                </c:pt>
                <c:pt idx="148">
                  <c:v>4070</c:v>
                </c:pt>
                <c:pt idx="149">
                  <c:v>4071</c:v>
                </c:pt>
                <c:pt idx="150">
                  <c:v>4072</c:v>
                </c:pt>
                <c:pt idx="151">
                  <c:v>4073</c:v>
                </c:pt>
                <c:pt idx="152">
                  <c:v>4074</c:v>
                </c:pt>
                <c:pt idx="153">
                  <c:v>4075</c:v>
                </c:pt>
                <c:pt idx="154">
                  <c:v>4076</c:v>
                </c:pt>
                <c:pt idx="155">
                  <c:v>4077</c:v>
                </c:pt>
                <c:pt idx="156">
                  <c:v>4078</c:v>
                </c:pt>
                <c:pt idx="157">
                  <c:v>4079</c:v>
                </c:pt>
                <c:pt idx="158">
                  <c:v>4080</c:v>
                </c:pt>
                <c:pt idx="159">
                  <c:v>4081</c:v>
                </c:pt>
                <c:pt idx="160">
                  <c:v>4082</c:v>
                </c:pt>
                <c:pt idx="161">
                  <c:v>4083</c:v>
                </c:pt>
                <c:pt idx="162">
                  <c:v>4084</c:v>
                </c:pt>
                <c:pt idx="163">
                  <c:v>4085</c:v>
                </c:pt>
                <c:pt idx="164">
                  <c:v>4086</c:v>
                </c:pt>
                <c:pt idx="165">
                  <c:v>4087</c:v>
                </c:pt>
                <c:pt idx="166">
                  <c:v>4088</c:v>
                </c:pt>
                <c:pt idx="167">
                  <c:v>4089</c:v>
                </c:pt>
                <c:pt idx="168">
                  <c:v>4090</c:v>
                </c:pt>
                <c:pt idx="169">
                  <c:v>4091</c:v>
                </c:pt>
                <c:pt idx="170">
                  <c:v>4092</c:v>
                </c:pt>
                <c:pt idx="171">
                  <c:v>4093</c:v>
                </c:pt>
                <c:pt idx="172">
                  <c:v>4094</c:v>
                </c:pt>
                <c:pt idx="173">
                  <c:v>4095</c:v>
                </c:pt>
                <c:pt idx="174">
                  <c:v>4096</c:v>
                </c:pt>
                <c:pt idx="175">
                  <c:v>4097</c:v>
                </c:pt>
                <c:pt idx="176">
                  <c:v>4098</c:v>
                </c:pt>
                <c:pt idx="177">
                  <c:v>4099</c:v>
                </c:pt>
                <c:pt idx="178">
                  <c:v>4100</c:v>
                </c:pt>
                <c:pt idx="179">
                  <c:v>4101</c:v>
                </c:pt>
                <c:pt idx="180">
                  <c:v>4102</c:v>
                </c:pt>
                <c:pt idx="181">
                  <c:v>4103</c:v>
                </c:pt>
                <c:pt idx="182">
                  <c:v>4104</c:v>
                </c:pt>
                <c:pt idx="183">
                  <c:v>4105</c:v>
                </c:pt>
                <c:pt idx="184">
                  <c:v>4106</c:v>
                </c:pt>
                <c:pt idx="185">
                  <c:v>4107</c:v>
                </c:pt>
                <c:pt idx="186">
                  <c:v>4108</c:v>
                </c:pt>
                <c:pt idx="187">
                  <c:v>4109</c:v>
                </c:pt>
                <c:pt idx="188">
                  <c:v>4110</c:v>
                </c:pt>
                <c:pt idx="189">
                  <c:v>4111</c:v>
                </c:pt>
                <c:pt idx="190">
                  <c:v>4112</c:v>
                </c:pt>
                <c:pt idx="191">
                  <c:v>4113</c:v>
                </c:pt>
                <c:pt idx="192">
                  <c:v>4114</c:v>
                </c:pt>
                <c:pt idx="193">
                  <c:v>4115</c:v>
                </c:pt>
                <c:pt idx="194">
                  <c:v>4116</c:v>
                </c:pt>
                <c:pt idx="195">
                  <c:v>4117</c:v>
                </c:pt>
                <c:pt idx="196">
                  <c:v>4118</c:v>
                </c:pt>
                <c:pt idx="197">
                  <c:v>4119</c:v>
                </c:pt>
                <c:pt idx="198">
                  <c:v>4120</c:v>
                </c:pt>
                <c:pt idx="199">
                  <c:v>4121</c:v>
                </c:pt>
                <c:pt idx="200">
                  <c:v>4122</c:v>
                </c:pt>
                <c:pt idx="201">
                  <c:v>4123</c:v>
                </c:pt>
                <c:pt idx="202">
                  <c:v>4124</c:v>
                </c:pt>
                <c:pt idx="203">
                  <c:v>4125</c:v>
                </c:pt>
                <c:pt idx="204">
                  <c:v>4126</c:v>
                </c:pt>
                <c:pt idx="205">
                  <c:v>4127</c:v>
                </c:pt>
                <c:pt idx="206">
                  <c:v>4128</c:v>
                </c:pt>
                <c:pt idx="207">
                  <c:v>4129</c:v>
                </c:pt>
                <c:pt idx="208">
                  <c:v>4130</c:v>
                </c:pt>
                <c:pt idx="209">
                  <c:v>4131</c:v>
                </c:pt>
                <c:pt idx="210">
                  <c:v>4132</c:v>
                </c:pt>
                <c:pt idx="211">
                  <c:v>4133</c:v>
                </c:pt>
                <c:pt idx="212">
                  <c:v>4134</c:v>
                </c:pt>
                <c:pt idx="213">
                  <c:v>4135</c:v>
                </c:pt>
                <c:pt idx="214">
                  <c:v>4136</c:v>
                </c:pt>
                <c:pt idx="215">
                  <c:v>4137</c:v>
                </c:pt>
                <c:pt idx="216">
                  <c:v>4138</c:v>
                </c:pt>
                <c:pt idx="217">
                  <c:v>4139</c:v>
                </c:pt>
                <c:pt idx="218">
                  <c:v>4140</c:v>
                </c:pt>
                <c:pt idx="219">
                  <c:v>4141</c:v>
                </c:pt>
                <c:pt idx="220">
                  <c:v>4142</c:v>
                </c:pt>
                <c:pt idx="221">
                  <c:v>4143</c:v>
                </c:pt>
                <c:pt idx="222">
                  <c:v>4144</c:v>
                </c:pt>
                <c:pt idx="223">
                  <c:v>4145</c:v>
                </c:pt>
                <c:pt idx="224">
                  <c:v>4146</c:v>
                </c:pt>
                <c:pt idx="225">
                  <c:v>4147</c:v>
                </c:pt>
                <c:pt idx="226">
                  <c:v>4148</c:v>
                </c:pt>
                <c:pt idx="227">
                  <c:v>4149</c:v>
                </c:pt>
                <c:pt idx="228">
                  <c:v>4150</c:v>
                </c:pt>
                <c:pt idx="229">
                  <c:v>4151</c:v>
                </c:pt>
                <c:pt idx="230">
                  <c:v>4152</c:v>
                </c:pt>
                <c:pt idx="231">
                  <c:v>4153</c:v>
                </c:pt>
                <c:pt idx="232">
                  <c:v>4154</c:v>
                </c:pt>
                <c:pt idx="233">
                  <c:v>4155</c:v>
                </c:pt>
                <c:pt idx="234">
                  <c:v>4156</c:v>
                </c:pt>
                <c:pt idx="235">
                  <c:v>4157</c:v>
                </c:pt>
                <c:pt idx="236">
                  <c:v>4158</c:v>
                </c:pt>
                <c:pt idx="237">
                  <c:v>4159</c:v>
                </c:pt>
                <c:pt idx="238">
                  <c:v>4160</c:v>
                </c:pt>
                <c:pt idx="239">
                  <c:v>4161</c:v>
                </c:pt>
                <c:pt idx="240">
                  <c:v>4162</c:v>
                </c:pt>
                <c:pt idx="241">
                  <c:v>4163</c:v>
                </c:pt>
                <c:pt idx="242">
                  <c:v>4164</c:v>
                </c:pt>
                <c:pt idx="243">
                  <c:v>4165</c:v>
                </c:pt>
                <c:pt idx="244">
                  <c:v>4166</c:v>
                </c:pt>
                <c:pt idx="245">
                  <c:v>4167</c:v>
                </c:pt>
                <c:pt idx="246">
                  <c:v>4168</c:v>
                </c:pt>
                <c:pt idx="247">
                  <c:v>4169</c:v>
                </c:pt>
                <c:pt idx="248">
                  <c:v>4170</c:v>
                </c:pt>
                <c:pt idx="249">
                  <c:v>4171</c:v>
                </c:pt>
                <c:pt idx="250">
                  <c:v>4172</c:v>
                </c:pt>
                <c:pt idx="251">
                  <c:v>4173</c:v>
                </c:pt>
                <c:pt idx="252">
                  <c:v>4174</c:v>
                </c:pt>
                <c:pt idx="253">
                  <c:v>4175</c:v>
                </c:pt>
                <c:pt idx="254">
                  <c:v>4176</c:v>
                </c:pt>
                <c:pt idx="255">
                  <c:v>4177</c:v>
                </c:pt>
                <c:pt idx="256">
                  <c:v>4178</c:v>
                </c:pt>
                <c:pt idx="257">
                  <c:v>4179</c:v>
                </c:pt>
                <c:pt idx="258">
                  <c:v>4180</c:v>
                </c:pt>
                <c:pt idx="259">
                  <c:v>4181</c:v>
                </c:pt>
                <c:pt idx="260">
                  <c:v>4182</c:v>
                </c:pt>
                <c:pt idx="261">
                  <c:v>4183</c:v>
                </c:pt>
                <c:pt idx="262">
                  <c:v>4184</c:v>
                </c:pt>
                <c:pt idx="263">
                  <c:v>4185</c:v>
                </c:pt>
                <c:pt idx="264">
                  <c:v>4186</c:v>
                </c:pt>
                <c:pt idx="265">
                  <c:v>4187</c:v>
                </c:pt>
                <c:pt idx="266">
                  <c:v>4188</c:v>
                </c:pt>
                <c:pt idx="267">
                  <c:v>4189</c:v>
                </c:pt>
                <c:pt idx="268">
                  <c:v>4190</c:v>
                </c:pt>
                <c:pt idx="269">
                  <c:v>4191</c:v>
                </c:pt>
                <c:pt idx="270">
                  <c:v>4192</c:v>
                </c:pt>
                <c:pt idx="271">
                  <c:v>4193</c:v>
                </c:pt>
                <c:pt idx="272">
                  <c:v>4194</c:v>
                </c:pt>
                <c:pt idx="273">
                  <c:v>4195</c:v>
                </c:pt>
                <c:pt idx="274">
                  <c:v>4196</c:v>
                </c:pt>
                <c:pt idx="275">
                  <c:v>4197</c:v>
                </c:pt>
                <c:pt idx="276">
                  <c:v>4198</c:v>
                </c:pt>
                <c:pt idx="277">
                  <c:v>4199</c:v>
                </c:pt>
                <c:pt idx="278">
                  <c:v>4200</c:v>
                </c:pt>
                <c:pt idx="279">
                  <c:v>4201</c:v>
                </c:pt>
                <c:pt idx="280">
                  <c:v>4202</c:v>
                </c:pt>
                <c:pt idx="281">
                  <c:v>4203</c:v>
                </c:pt>
                <c:pt idx="282">
                  <c:v>4204</c:v>
                </c:pt>
                <c:pt idx="283">
                  <c:v>4205</c:v>
                </c:pt>
                <c:pt idx="284">
                  <c:v>4206</c:v>
                </c:pt>
                <c:pt idx="285">
                  <c:v>4207</c:v>
                </c:pt>
                <c:pt idx="286">
                  <c:v>4208</c:v>
                </c:pt>
                <c:pt idx="287">
                  <c:v>4209</c:v>
                </c:pt>
                <c:pt idx="288">
                  <c:v>4210</c:v>
                </c:pt>
                <c:pt idx="289">
                  <c:v>4211</c:v>
                </c:pt>
                <c:pt idx="290">
                  <c:v>4212</c:v>
                </c:pt>
                <c:pt idx="291">
                  <c:v>4213</c:v>
                </c:pt>
                <c:pt idx="292">
                  <c:v>4214</c:v>
                </c:pt>
                <c:pt idx="293">
                  <c:v>4215</c:v>
                </c:pt>
                <c:pt idx="294">
                  <c:v>4216</c:v>
                </c:pt>
                <c:pt idx="295">
                  <c:v>4217</c:v>
                </c:pt>
                <c:pt idx="296">
                  <c:v>4218</c:v>
                </c:pt>
                <c:pt idx="297">
                  <c:v>4219</c:v>
                </c:pt>
                <c:pt idx="298">
                  <c:v>4220</c:v>
                </c:pt>
                <c:pt idx="299">
                  <c:v>4221</c:v>
                </c:pt>
                <c:pt idx="300">
                  <c:v>4222</c:v>
                </c:pt>
                <c:pt idx="301">
                  <c:v>4223</c:v>
                </c:pt>
                <c:pt idx="302">
                  <c:v>4224</c:v>
                </c:pt>
                <c:pt idx="303">
                  <c:v>4225</c:v>
                </c:pt>
                <c:pt idx="304">
                  <c:v>4226</c:v>
                </c:pt>
                <c:pt idx="305">
                  <c:v>4227</c:v>
                </c:pt>
                <c:pt idx="306">
                  <c:v>4228</c:v>
                </c:pt>
                <c:pt idx="307">
                  <c:v>4229</c:v>
                </c:pt>
                <c:pt idx="308">
                  <c:v>4230</c:v>
                </c:pt>
                <c:pt idx="309">
                  <c:v>4231</c:v>
                </c:pt>
                <c:pt idx="310">
                  <c:v>4232</c:v>
                </c:pt>
                <c:pt idx="311">
                  <c:v>4233</c:v>
                </c:pt>
                <c:pt idx="312">
                  <c:v>4234</c:v>
                </c:pt>
                <c:pt idx="313">
                  <c:v>4235</c:v>
                </c:pt>
                <c:pt idx="314">
                  <c:v>4236</c:v>
                </c:pt>
                <c:pt idx="315">
                  <c:v>4237</c:v>
                </c:pt>
                <c:pt idx="316">
                  <c:v>4238</c:v>
                </c:pt>
                <c:pt idx="317">
                  <c:v>4239</c:v>
                </c:pt>
                <c:pt idx="318">
                  <c:v>4240</c:v>
                </c:pt>
                <c:pt idx="319">
                  <c:v>4241</c:v>
                </c:pt>
                <c:pt idx="320">
                  <c:v>4242</c:v>
                </c:pt>
                <c:pt idx="321">
                  <c:v>4243</c:v>
                </c:pt>
                <c:pt idx="322">
                  <c:v>4244</c:v>
                </c:pt>
                <c:pt idx="323">
                  <c:v>4245</c:v>
                </c:pt>
                <c:pt idx="324">
                  <c:v>4246</c:v>
                </c:pt>
                <c:pt idx="325">
                  <c:v>4247</c:v>
                </c:pt>
                <c:pt idx="326">
                  <c:v>4248</c:v>
                </c:pt>
                <c:pt idx="327">
                  <c:v>4249</c:v>
                </c:pt>
                <c:pt idx="328">
                  <c:v>4250</c:v>
                </c:pt>
                <c:pt idx="329">
                  <c:v>4251</c:v>
                </c:pt>
                <c:pt idx="330">
                  <c:v>4252</c:v>
                </c:pt>
                <c:pt idx="331">
                  <c:v>4253</c:v>
                </c:pt>
                <c:pt idx="332">
                  <c:v>4254</c:v>
                </c:pt>
                <c:pt idx="333">
                  <c:v>4255</c:v>
                </c:pt>
                <c:pt idx="334">
                  <c:v>4256</c:v>
                </c:pt>
                <c:pt idx="335">
                  <c:v>4257</c:v>
                </c:pt>
                <c:pt idx="336">
                  <c:v>4258</c:v>
                </c:pt>
                <c:pt idx="337">
                  <c:v>4259</c:v>
                </c:pt>
                <c:pt idx="338">
                  <c:v>4260</c:v>
                </c:pt>
                <c:pt idx="339">
                  <c:v>4261</c:v>
                </c:pt>
                <c:pt idx="340">
                  <c:v>4262</c:v>
                </c:pt>
                <c:pt idx="341">
                  <c:v>4263</c:v>
                </c:pt>
                <c:pt idx="342">
                  <c:v>4264</c:v>
                </c:pt>
                <c:pt idx="343">
                  <c:v>4265</c:v>
                </c:pt>
                <c:pt idx="344">
                  <c:v>4266</c:v>
                </c:pt>
                <c:pt idx="345">
                  <c:v>4267</c:v>
                </c:pt>
                <c:pt idx="346">
                  <c:v>4268</c:v>
                </c:pt>
                <c:pt idx="347">
                  <c:v>4269</c:v>
                </c:pt>
                <c:pt idx="348">
                  <c:v>4270</c:v>
                </c:pt>
                <c:pt idx="349">
                  <c:v>4271</c:v>
                </c:pt>
                <c:pt idx="350">
                  <c:v>4272</c:v>
                </c:pt>
                <c:pt idx="351">
                  <c:v>4273</c:v>
                </c:pt>
                <c:pt idx="352">
                  <c:v>4274</c:v>
                </c:pt>
                <c:pt idx="353">
                  <c:v>4275</c:v>
                </c:pt>
                <c:pt idx="354">
                  <c:v>4276</c:v>
                </c:pt>
                <c:pt idx="355">
                  <c:v>4277</c:v>
                </c:pt>
                <c:pt idx="356">
                  <c:v>4278</c:v>
                </c:pt>
                <c:pt idx="357">
                  <c:v>4279</c:v>
                </c:pt>
                <c:pt idx="358">
                  <c:v>4280</c:v>
                </c:pt>
                <c:pt idx="359">
                  <c:v>4281</c:v>
                </c:pt>
                <c:pt idx="360">
                  <c:v>4282</c:v>
                </c:pt>
                <c:pt idx="361">
                  <c:v>4283</c:v>
                </c:pt>
                <c:pt idx="362">
                  <c:v>4284</c:v>
                </c:pt>
              </c:numCache>
            </c:numRef>
          </c:xVal>
          <c:yVal>
            <c:numRef>
              <c:f>Graph!$B$1705:$B$2065</c:f>
              <c:numCache>
                <c:formatCode>General</c:formatCode>
                <c:ptCount val="361"/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Graph!$A$1704:$A$2066</c:f>
              <c:numCache>
                <c:formatCode>General</c:formatCode>
                <c:ptCount val="363"/>
                <c:pt idx="0">
                  <c:v>3922</c:v>
                </c:pt>
                <c:pt idx="1">
                  <c:v>3923</c:v>
                </c:pt>
                <c:pt idx="2">
                  <c:v>3924</c:v>
                </c:pt>
                <c:pt idx="3">
                  <c:v>3925</c:v>
                </c:pt>
                <c:pt idx="4">
                  <c:v>3926</c:v>
                </c:pt>
                <c:pt idx="5">
                  <c:v>3927</c:v>
                </c:pt>
                <c:pt idx="6">
                  <c:v>3928</c:v>
                </c:pt>
                <c:pt idx="7">
                  <c:v>3929</c:v>
                </c:pt>
                <c:pt idx="8">
                  <c:v>3930</c:v>
                </c:pt>
                <c:pt idx="9">
                  <c:v>3931</c:v>
                </c:pt>
                <c:pt idx="10">
                  <c:v>3932</c:v>
                </c:pt>
                <c:pt idx="11">
                  <c:v>3933</c:v>
                </c:pt>
                <c:pt idx="12">
                  <c:v>3934</c:v>
                </c:pt>
                <c:pt idx="13">
                  <c:v>3935</c:v>
                </c:pt>
                <c:pt idx="14">
                  <c:v>3936</c:v>
                </c:pt>
                <c:pt idx="15">
                  <c:v>3937</c:v>
                </c:pt>
                <c:pt idx="16">
                  <c:v>3938</c:v>
                </c:pt>
                <c:pt idx="17">
                  <c:v>3939</c:v>
                </c:pt>
                <c:pt idx="18">
                  <c:v>3940</c:v>
                </c:pt>
                <c:pt idx="19">
                  <c:v>3941</c:v>
                </c:pt>
                <c:pt idx="20">
                  <c:v>3942</c:v>
                </c:pt>
                <c:pt idx="21">
                  <c:v>3943</c:v>
                </c:pt>
                <c:pt idx="22">
                  <c:v>3944</c:v>
                </c:pt>
                <c:pt idx="23">
                  <c:v>3945</c:v>
                </c:pt>
                <c:pt idx="24">
                  <c:v>3946</c:v>
                </c:pt>
                <c:pt idx="25">
                  <c:v>3947</c:v>
                </c:pt>
                <c:pt idx="26">
                  <c:v>3948</c:v>
                </c:pt>
                <c:pt idx="27">
                  <c:v>3949</c:v>
                </c:pt>
                <c:pt idx="28">
                  <c:v>3950</c:v>
                </c:pt>
                <c:pt idx="29">
                  <c:v>3951</c:v>
                </c:pt>
                <c:pt idx="30">
                  <c:v>3952</c:v>
                </c:pt>
                <c:pt idx="31">
                  <c:v>3953</c:v>
                </c:pt>
                <c:pt idx="32">
                  <c:v>3954</c:v>
                </c:pt>
                <c:pt idx="33">
                  <c:v>3955</c:v>
                </c:pt>
                <c:pt idx="34">
                  <c:v>3956</c:v>
                </c:pt>
                <c:pt idx="35">
                  <c:v>3957</c:v>
                </c:pt>
                <c:pt idx="36">
                  <c:v>3958</c:v>
                </c:pt>
                <c:pt idx="37">
                  <c:v>3959</c:v>
                </c:pt>
                <c:pt idx="38">
                  <c:v>3960</c:v>
                </c:pt>
                <c:pt idx="39">
                  <c:v>3961</c:v>
                </c:pt>
                <c:pt idx="40">
                  <c:v>3962</c:v>
                </c:pt>
                <c:pt idx="41">
                  <c:v>3963</c:v>
                </c:pt>
                <c:pt idx="42">
                  <c:v>3964</c:v>
                </c:pt>
                <c:pt idx="43">
                  <c:v>3965</c:v>
                </c:pt>
                <c:pt idx="44">
                  <c:v>3966</c:v>
                </c:pt>
                <c:pt idx="45">
                  <c:v>3967</c:v>
                </c:pt>
                <c:pt idx="46">
                  <c:v>3968</c:v>
                </c:pt>
                <c:pt idx="47">
                  <c:v>3969</c:v>
                </c:pt>
                <c:pt idx="48">
                  <c:v>3970</c:v>
                </c:pt>
                <c:pt idx="49">
                  <c:v>3971</c:v>
                </c:pt>
                <c:pt idx="50">
                  <c:v>3972</c:v>
                </c:pt>
                <c:pt idx="51">
                  <c:v>3973</c:v>
                </c:pt>
                <c:pt idx="52">
                  <c:v>3974</c:v>
                </c:pt>
                <c:pt idx="53">
                  <c:v>3975</c:v>
                </c:pt>
                <c:pt idx="54">
                  <c:v>3976</c:v>
                </c:pt>
                <c:pt idx="55">
                  <c:v>3977</c:v>
                </c:pt>
                <c:pt idx="56">
                  <c:v>3978</c:v>
                </c:pt>
                <c:pt idx="57">
                  <c:v>3979</c:v>
                </c:pt>
                <c:pt idx="58">
                  <c:v>3980</c:v>
                </c:pt>
                <c:pt idx="59">
                  <c:v>3981</c:v>
                </c:pt>
                <c:pt idx="60">
                  <c:v>3982</c:v>
                </c:pt>
                <c:pt idx="61">
                  <c:v>3983</c:v>
                </c:pt>
                <c:pt idx="62">
                  <c:v>3984</c:v>
                </c:pt>
                <c:pt idx="63">
                  <c:v>3985</c:v>
                </c:pt>
                <c:pt idx="64">
                  <c:v>3986</c:v>
                </c:pt>
                <c:pt idx="65">
                  <c:v>3987</c:v>
                </c:pt>
                <c:pt idx="66">
                  <c:v>3988</c:v>
                </c:pt>
                <c:pt idx="67">
                  <c:v>3989</c:v>
                </c:pt>
                <c:pt idx="68">
                  <c:v>3990</c:v>
                </c:pt>
                <c:pt idx="69">
                  <c:v>3991</c:v>
                </c:pt>
                <c:pt idx="70">
                  <c:v>3992</c:v>
                </c:pt>
                <c:pt idx="71">
                  <c:v>3993</c:v>
                </c:pt>
                <c:pt idx="72">
                  <c:v>3994</c:v>
                </c:pt>
                <c:pt idx="73">
                  <c:v>3995</c:v>
                </c:pt>
                <c:pt idx="74">
                  <c:v>3996</c:v>
                </c:pt>
                <c:pt idx="75">
                  <c:v>3997</c:v>
                </c:pt>
                <c:pt idx="76">
                  <c:v>3998</c:v>
                </c:pt>
                <c:pt idx="77">
                  <c:v>3999</c:v>
                </c:pt>
                <c:pt idx="78">
                  <c:v>4000</c:v>
                </c:pt>
                <c:pt idx="79">
                  <c:v>4001</c:v>
                </c:pt>
                <c:pt idx="80">
                  <c:v>4002</c:v>
                </c:pt>
                <c:pt idx="81">
                  <c:v>4003</c:v>
                </c:pt>
                <c:pt idx="82">
                  <c:v>4004</c:v>
                </c:pt>
                <c:pt idx="83">
                  <c:v>4005</c:v>
                </c:pt>
                <c:pt idx="84">
                  <c:v>4006</c:v>
                </c:pt>
                <c:pt idx="85">
                  <c:v>4007</c:v>
                </c:pt>
                <c:pt idx="86">
                  <c:v>4008</c:v>
                </c:pt>
                <c:pt idx="87">
                  <c:v>4009</c:v>
                </c:pt>
                <c:pt idx="88">
                  <c:v>4010</c:v>
                </c:pt>
                <c:pt idx="89">
                  <c:v>4011</c:v>
                </c:pt>
                <c:pt idx="90">
                  <c:v>4012</c:v>
                </c:pt>
                <c:pt idx="91">
                  <c:v>4013</c:v>
                </c:pt>
                <c:pt idx="92">
                  <c:v>4014</c:v>
                </c:pt>
                <c:pt idx="93">
                  <c:v>4015</c:v>
                </c:pt>
                <c:pt idx="94">
                  <c:v>4016</c:v>
                </c:pt>
                <c:pt idx="95">
                  <c:v>4017</c:v>
                </c:pt>
                <c:pt idx="96">
                  <c:v>4018</c:v>
                </c:pt>
                <c:pt idx="97">
                  <c:v>4019</c:v>
                </c:pt>
                <c:pt idx="98">
                  <c:v>4020</c:v>
                </c:pt>
                <c:pt idx="99">
                  <c:v>4021</c:v>
                </c:pt>
                <c:pt idx="100">
                  <c:v>4022</c:v>
                </c:pt>
                <c:pt idx="101">
                  <c:v>4023</c:v>
                </c:pt>
                <c:pt idx="102">
                  <c:v>4024</c:v>
                </c:pt>
                <c:pt idx="103">
                  <c:v>4025</c:v>
                </c:pt>
                <c:pt idx="104">
                  <c:v>4026</c:v>
                </c:pt>
                <c:pt idx="105">
                  <c:v>4027</c:v>
                </c:pt>
                <c:pt idx="106">
                  <c:v>4028</c:v>
                </c:pt>
                <c:pt idx="107">
                  <c:v>4029</c:v>
                </c:pt>
                <c:pt idx="108">
                  <c:v>4030</c:v>
                </c:pt>
                <c:pt idx="109">
                  <c:v>4031</c:v>
                </c:pt>
                <c:pt idx="110">
                  <c:v>4032</c:v>
                </c:pt>
                <c:pt idx="111">
                  <c:v>4033</c:v>
                </c:pt>
                <c:pt idx="112">
                  <c:v>4034</c:v>
                </c:pt>
                <c:pt idx="113">
                  <c:v>4035</c:v>
                </c:pt>
                <c:pt idx="114">
                  <c:v>4036</c:v>
                </c:pt>
                <c:pt idx="115">
                  <c:v>4037</c:v>
                </c:pt>
                <c:pt idx="116">
                  <c:v>4038</c:v>
                </c:pt>
                <c:pt idx="117">
                  <c:v>4039</c:v>
                </c:pt>
                <c:pt idx="118">
                  <c:v>4040</c:v>
                </c:pt>
                <c:pt idx="119">
                  <c:v>4041</c:v>
                </c:pt>
                <c:pt idx="120">
                  <c:v>4042</c:v>
                </c:pt>
                <c:pt idx="121">
                  <c:v>4043</c:v>
                </c:pt>
                <c:pt idx="122">
                  <c:v>4044</c:v>
                </c:pt>
                <c:pt idx="123">
                  <c:v>4045</c:v>
                </c:pt>
                <c:pt idx="124">
                  <c:v>4046</c:v>
                </c:pt>
                <c:pt idx="125">
                  <c:v>4047</c:v>
                </c:pt>
                <c:pt idx="126">
                  <c:v>4048</c:v>
                </c:pt>
                <c:pt idx="127">
                  <c:v>4049</c:v>
                </c:pt>
                <c:pt idx="128">
                  <c:v>4050</c:v>
                </c:pt>
                <c:pt idx="129">
                  <c:v>4051</c:v>
                </c:pt>
                <c:pt idx="130">
                  <c:v>4052</c:v>
                </c:pt>
                <c:pt idx="131">
                  <c:v>4053</c:v>
                </c:pt>
                <c:pt idx="132">
                  <c:v>4054</c:v>
                </c:pt>
                <c:pt idx="133">
                  <c:v>4055</c:v>
                </c:pt>
                <c:pt idx="134">
                  <c:v>4056</c:v>
                </c:pt>
                <c:pt idx="135">
                  <c:v>4057</c:v>
                </c:pt>
                <c:pt idx="136">
                  <c:v>4058</c:v>
                </c:pt>
                <c:pt idx="137">
                  <c:v>4059</c:v>
                </c:pt>
                <c:pt idx="138">
                  <c:v>4060</c:v>
                </c:pt>
                <c:pt idx="139">
                  <c:v>4061</c:v>
                </c:pt>
                <c:pt idx="140">
                  <c:v>4062</c:v>
                </c:pt>
                <c:pt idx="141">
                  <c:v>4063</c:v>
                </c:pt>
                <c:pt idx="142">
                  <c:v>4064</c:v>
                </c:pt>
                <c:pt idx="143">
                  <c:v>4065</c:v>
                </c:pt>
                <c:pt idx="144">
                  <c:v>4066</c:v>
                </c:pt>
                <c:pt idx="145">
                  <c:v>4067</c:v>
                </c:pt>
                <c:pt idx="146">
                  <c:v>4068</c:v>
                </c:pt>
                <c:pt idx="147">
                  <c:v>4069</c:v>
                </c:pt>
                <c:pt idx="148">
                  <c:v>4070</c:v>
                </c:pt>
                <c:pt idx="149">
                  <c:v>4071</c:v>
                </c:pt>
                <c:pt idx="150">
                  <c:v>4072</c:v>
                </c:pt>
                <c:pt idx="151">
                  <c:v>4073</c:v>
                </c:pt>
                <c:pt idx="152">
                  <c:v>4074</c:v>
                </c:pt>
                <c:pt idx="153">
                  <c:v>4075</c:v>
                </c:pt>
                <c:pt idx="154">
                  <c:v>4076</c:v>
                </c:pt>
                <c:pt idx="155">
                  <c:v>4077</c:v>
                </c:pt>
                <c:pt idx="156">
                  <c:v>4078</c:v>
                </c:pt>
                <c:pt idx="157">
                  <c:v>4079</c:v>
                </c:pt>
                <c:pt idx="158">
                  <c:v>4080</c:v>
                </c:pt>
                <c:pt idx="159">
                  <c:v>4081</c:v>
                </c:pt>
                <c:pt idx="160">
                  <c:v>4082</c:v>
                </c:pt>
                <c:pt idx="161">
                  <c:v>4083</c:v>
                </c:pt>
                <c:pt idx="162">
                  <c:v>4084</c:v>
                </c:pt>
                <c:pt idx="163">
                  <c:v>4085</c:v>
                </c:pt>
                <c:pt idx="164">
                  <c:v>4086</c:v>
                </c:pt>
                <c:pt idx="165">
                  <c:v>4087</c:v>
                </c:pt>
                <c:pt idx="166">
                  <c:v>4088</c:v>
                </c:pt>
                <c:pt idx="167">
                  <c:v>4089</c:v>
                </c:pt>
                <c:pt idx="168">
                  <c:v>4090</c:v>
                </c:pt>
                <c:pt idx="169">
                  <c:v>4091</c:v>
                </c:pt>
                <c:pt idx="170">
                  <c:v>4092</c:v>
                </c:pt>
                <c:pt idx="171">
                  <c:v>4093</c:v>
                </c:pt>
                <c:pt idx="172">
                  <c:v>4094</c:v>
                </c:pt>
                <c:pt idx="173">
                  <c:v>4095</c:v>
                </c:pt>
                <c:pt idx="174">
                  <c:v>4096</c:v>
                </c:pt>
                <c:pt idx="175">
                  <c:v>4097</c:v>
                </c:pt>
                <c:pt idx="176">
                  <c:v>4098</c:v>
                </c:pt>
                <c:pt idx="177">
                  <c:v>4099</c:v>
                </c:pt>
                <c:pt idx="178">
                  <c:v>4100</c:v>
                </c:pt>
                <c:pt idx="179">
                  <c:v>4101</c:v>
                </c:pt>
                <c:pt idx="180">
                  <c:v>4102</c:v>
                </c:pt>
                <c:pt idx="181">
                  <c:v>4103</c:v>
                </c:pt>
                <c:pt idx="182">
                  <c:v>4104</c:v>
                </c:pt>
                <c:pt idx="183">
                  <c:v>4105</c:v>
                </c:pt>
                <c:pt idx="184">
                  <c:v>4106</c:v>
                </c:pt>
                <c:pt idx="185">
                  <c:v>4107</c:v>
                </c:pt>
                <c:pt idx="186">
                  <c:v>4108</c:v>
                </c:pt>
                <c:pt idx="187">
                  <c:v>4109</c:v>
                </c:pt>
                <c:pt idx="188">
                  <c:v>4110</c:v>
                </c:pt>
                <c:pt idx="189">
                  <c:v>4111</c:v>
                </c:pt>
                <c:pt idx="190">
                  <c:v>4112</c:v>
                </c:pt>
                <c:pt idx="191">
                  <c:v>4113</c:v>
                </c:pt>
                <c:pt idx="192">
                  <c:v>4114</c:v>
                </c:pt>
                <c:pt idx="193">
                  <c:v>4115</c:v>
                </c:pt>
                <c:pt idx="194">
                  <c:v>4116</c:v>
                </c:pt>
                <c:pt idx="195">
                  <c:v>4117</c:v>
                </c:pt>
                <c:pt idx="196">
                  <c:v>4118</c:v>
                </c:pt>
                <c:pt idx="197">
                  <c:v>4119</c:v>
                </c:pt>
                <c:pt idx="198">
                  <c:v>4120</c:v>
                </c:pt>
                <c:pt idx="199">
                  <c:v>4121</c:v>
                </c:pt>
                <c:pt idx="200">
                  <c:v>4122</c:v>
                </c:pt>
                <c:pt idx="201">
                  <c:v>4123</c:v>
                </c:pt>
                <c:pt idx="202">
                  <c:v>4124</c:v>
                </c:pt>
                <c:pt idx="203">
                  <c:v>4125</c:v>
                </c:pt>
                <c:pt idx="204">
                  <c:v>4126</c:v>
                </c:pt>
                <c:pt idx="205">
                  <c:v>4127</c:v>
                </c:pt>
                <c:pt idx="206">
                  <c:v>4128</c:v>
                </c:pt>
                <c:pt idx="207">
                  <c:v>4129</c:v>
                </c:pt>
                <c:pt idx="208">
                  <c:v>4130</c:v>
                </c:pt>
                <c:pt idx="209">
                  <c:v>4131</c:v>
                </c:pt>
                <c:pt idx="210">
                  <c:v>4132</c:v>
                </c:pt>
                <c:pt idx="211">
                  <c:v>4133</c:v>
                </c:pt>
                <c:pt idx="212">
                  <c:v>4134</c:v>
                </c:pt>
                <c:pt idx="213">
                  <c:v>4135</c:v>
                </c:pt>
                <c:pt idx="214">
                  <c:v>4136</c:v>
                </c:pt>
                <c:pt idx="215">
                  <c:v>4137</c:v>
                </c:pt>
                <c:pt idx="216">
                  <c:v>4138</c:v>
                </c:pt>
                <c:pt idx="217">
                  <c:v>4139</c:v>
                </c:pt>
                <c:pt idx="218">
                  <c:v>4140</c:v>
                </c:pt>
                <c:pt idx="219">
                  <c:v>4141</c:v>
                </c:pt>
                <c:pt idx="220">
                  <c:v>4142</c:v>
                </c:pt>
                <c:pt idx="221">
                  <c:v>4143</c:v>
                </c:pt>
                <c:pt idx="222">
                  <c:v>4144</c:v>
                </c:pt>
                <c:pt idx="223">
                  <c:v>4145</c:v>
                </c:pt>
                <c:pt idx="224">
                  <c:v>4146</c:v>
                </c:pt>
                <c:pt idx="225">
                  <c:v>4147</c:v>
                </c:pt>
                <c:pt idx="226">
                  <c:v>4148</c:v>
                </c:pt>
                <c:pt idx="227">
                  <c:v>4149</c:v>
                </c:pt>
                <c:pt idx="228">
                  <c:v>4150</c:v>
                </c:pt>
                <c:pt idx="229">
                  <c:v>4151</c:v>
                </c:pt>
                <c:pt idx="230">
                  <c:v>4152</c:v>
                </c:pt>
                <c:pt idx="231">
                  <c:v>4153</c:v>
                </c:pt>
                <c:pt idx="232">
                  <c:v>4154</c:v>
                </c:pt>
                <c:pt idx="233">
                  <c:v>4155</c:v>
                </c:pt>
                <c:pt idx="234">
                  <c:v>4156</c:v>
                </c:pt>
                <c:pt idx="235">
                  <c:v>4157</c:v>
                </c:pt>
                <c:pt idx="236">
                  <c:v>4158</c:v>
                </c:pt>
                <c:pt idx="237">
                  <c:v>4159</c:v>
                </c:pt>
                <c:pt idx="238">
                  <c:v>4160</c:v>
                </c:pt>
                <c:pt idx="239">
                  <c:v>4161</c:v>
                </c:pt>
                <c:pt idx="240">
                  <c:v>4162</c:v>
                </c:pt>
                <c:pt idx="241">
                  <c:v>4163</c:v>
                </c:pt>
                <c:pt idx="242">
                  <c:v>4164</c:v>
                </c:pt>
                <c:pt idx="243">
                  <c:v>4165</c:v>
                </c:pt>
                <c:pt idx="244">
                  <c:v>4166</c:v>
                </c:pt>
                <c:pt idx="245">
                  <c:v>4167</c:v>
                </c:pt>
                <c:pt idx="246">
                  <c:v>4168</c:v>
                </c:pt>
                <c:pt idx="247">
                  <c:v>4169</c:v>
                </c:pt>
                <c:pt idx="248">
                  <c:v>4170</c:v>
                </c:pt>
                <c:pt idx="249">
                  <c:v>4171</c:v>
                </c:pt>
                <c:pt idx="250">
                  <c:v>4172</c:v>
                </c:pt>
                <c:pt idx="251">
                  <c:v>4173</c:v>
                </c:pt>
                <c:pt idx="252">
                  <c:v>4174</c:v>
                </c:pt>
                <c:pt idx="253">
                  <c:v>4175</c:v>
                </c:pt>
                <c:pt idx="254">
                  <c:v>4176</c:v>
                </c:pt>
                <c:pt idx="255">
                  <c:v>4177</c:v>
                </c:pt>
                <c:pt idx="256">
                  <c:v>4178</c:v>
                </c:pt>
                <c:pt idx="257">
                  <c:v>4179</c:v>
                </c:pt>
                <c:pt idx="258">
                  <c:v>4180</c:v>
                </c:pt>
                <c:pt idx="259">
                  <c:v>4181</c:v>
                </c:pt>
                <c:pt idx="260">
                  <c:v>4182</c:v>
                </c:pt>
                <c:pt idx="261">
                  <c:v>4183</c:v>
                </c:pt>
                <c:pt idx="262">
                  <c:v>4184</c:v>
                </c:pt>
                <c:pt idx="263">
                  <c:v>4185</c:v>
                </c:pt>
                <c:pt idx="264">
                  <c:v>4186</c:v>
                </c:pt>
                <c:pt idx="265">
                  <c:v>4187</c:v>
                </c:pt>
                <c:pt idx="266">
                  <c:v>4188</c:v>
                </c:pt>
                <c:pt idx="267">
                  <c:v>4189</c:v>
                </c:pt>
                <c:pt idx="268">
                  <c:v>4190</c:v>
                </c:pt>
                <c:pt idx="269">
                  <c:v>4191</c:v>
                </c:pt>
                <c:pt idx="270">
                  <c:v>4192</c:v>
                </c:pt>
                <c:pt idx="271">
                  <c:v>4193</c:v>
                </c:pt>
                <c:pt idx="272">
                  <c:v>4194</c:v>
                </c:pt>
                <c:pt idx="273">
                  <c:v>4195</c:v>
                </c:pt>
                <c:pt idx="274">
                  <c:v>4196</c:v>
                </c:pt>
                <c:pt idx="275">
                  <c:v>4197</c:v>
                </c:pt>
                <c:pt idx="276">
                  <c:v>4198</c:v>
                </c:pt>
                <c:pt idx="277">
                  <c:v>4199</c:v>
                </c:pt>
                <c:pt idx="278">
                  <c:v>4200</c:v>
                </c:pt>
                <c:pt idx="279">
                  <c:v>4201</c:v>
                </c:pt>
                <c:pt idx="280">
                  <c:v>4202</c:v>
                </c:pt>
                <c:pt idx="281">
                  <c:v>4203</c:v>
                </c:pt>
                <c:pt idx="282">
                  <c:v>4204</c:v>
                </c:pt>
                <c:pt idx="283">
                  <c:v>4205</c:v>
                </c:pt>
                <c:pt idx="284">
                  <c:v>4206</c:v>
                </c:pt>
                <c:pt idx="285">
                  <c:v>4207</c:v>
                </c:pt>
                <c:pt idx="286">
                  <c:v>4208</c:v>
                </c:pt>
                <c:pt idx="287">
                  <c:v>4209</c:v>
                </c:pt>
                <c:pt idx="288">
                  <c:v>4210</c:v>
                </c:pt>
                <c:pt idx="289">
                  <c:v>4211</c:v>
                </c:pt>
                <c:pt idx="290">
                  <c:v>4212</c:v>
                </c:pt>
                <c:pt idx="291">
                  <c:v>4213</c:v>
                </c:pt>
                <c:pt idx="292">
                  <c:v>4214</c:v>
                </c:pt>
                <c:pt idx="293">
                  <c:v>4215</c:v>
                </c:pt>
                <c:pt idx="294">
                  <c:v>4216</c:v>
                </c:pt>
                <c:pt idx="295">
                  <c:v>4217</c:v>
                </c:pt>
                <c:pt idx="296">
                  <c:v>4218</c:v>
                </c:pt>
                <c:pt idx="297">
                  <c:v>4219</c:v>
                </c:pt>
                <c:pt idx="298">
                  <c:v>4220</c:v>
                </c:pt>
                <c:pt idx="299">
                  <c:v>4221</c:v>
                </c:pt>
                <c:pt idx="300">
                  <c:v>4222</c:v>
                </c:pt>
                <c:pt idx="301">
                  <c:v>4223</c:v>
                </c:pt>
                <c:pt idx="302">
                  <c:v>4224</c:v>
                </c:pt>
                <c:pt idx="303">
                  <c:v>4225</c:v>
                </c:pt>
                <c:pt idx="304">
                  <c:v>4226</c:v>
                </c:pt>
                <c:pt idx="305">
                  <c:v>4227</c:v>
                </c:pt>
                <c:pt idx="306">
                  <c:v>4228</c:v>
                </c:pt>
                <c:pt idx="307">
                  <c:v>4229</c:v>
                </c:pt>
                <c:pt idx="308">
                  <c:v>4230</c:v>
                </c:pt>
                <c:pt idx="309">
                  <c:v>4231</c:v>
                </c:pt>
                <c:pt idx="310">
                  <c:v>4232</c:v>
                </c:pt>
                <c:pt idx="311">
                  <c:v>4233</c:v>
                </c:pt>
                <c:pt idx="312">
                  <c:v>4234</c:v>
                </c:pt>
                <c:pt idx="313">
                  <c:v>4235</c:v>
                </c:pt>
                <c:pt idx="314">
                  <c:v>4236</c:v>
                </c:pt>
                <c:pt idx="315">
                  <c:v>4237</c:v>
                </c:pt>
                <c:pt idx="316">
                  <c:v>4238</c:v>
                </c:pt>
                <c:pt idx="317">
                  <c:v>4239</c:v>
                </c:pt>
                <c:pt idx="318">
                  <c:v>4240</c:v>
                </c:pt>
                <c:pt idx="319">
                  <c:v>4241</c:v>
                </c:pt>
                <c:pt idx="320">
                  <c:v>4242</c:v>
                </c:pt>
                <c:pt idx="321">
                  <c:v>4243</c:v>
                </c:pt>
                <c:pt idx="322">
                  <c:v>4244</c:v>
                </c:pt>
                <c:pt idx="323">
                  <c:v>4245</c:v>
                </c:pt>
                <c:pt idx="324">
                  <c:v>4246</c:v>
                </c:pt>
                <c:pt idx="325">
                  <c:v>4247</c:v>
                </c:pt>
                <c:pt idx="326">
                  <c:v>4248</c:v>
                </c:pt>
                <c:pt idx="327">
                  <c:v>4249</c:v>
                </c:pt>
                <c:pt idx="328">
                  <c:v>4250</c:v>
                </c:pt>
                <c:pt idx="329">
                  <c:v>4251</c:v>
                </c:pt>
                <c:pt idx="330">
                  <c:v>4252</c:v>
                </c:pt>
                <c:pt idx="331">
                  <c:v>4253</c:v>
                </c:pt>
                <c:pt idx="332">
                  <c:v>4254</c:v>
                </c:pt>
                <c:pt idx="333">
                  <c:v>4255</c:v>
                </c:pt>
                <c:pt idx="334">
                  <c:v>4256</c:v>
                </c:pt>
                <c:pt idx="335">
                  <c:v>4257</c:v>
                </c:pt>
                <c:pt idx="336">
                  <c:v>4258</c:v>
                </c:pt>
                <c:pt idx="337">
                  <c:v>4259</c:v>
                </c:pt>
                <c:pt idx="338">
                  <c:v>4260</c:v>
                </c:pt>
                <c:pt idx="339">
                  <c:v>4261</c:v>
                </c:pt>
                <c:pt idx="340">
                  <c:v>4262</c:v>
                </c:pt>
                <c:pt idx="341">
                  <c:v>4263</c:v>
                </c:pt>
                <c:pt idx="342">
                  <c:v>4264</c:v>
                </c:pt>
                <c:pt idx="343">
                  <c:v>4265</c:v>
                </c:pt>
                <c:pt idx="344">
                  <c:v>4266</c:v>
                </c:pt>
                <c:pt idx="345">
                  <c:v>4267</c:v>
                </c:pt>
                <c:pt idx="346">
                  <c:v>4268</c:v>
                </c:pt>
                <c:pt idx="347">
                  <c:v>4269</c:v>
                </c:pt>
                <c:pt idx="348">
                  <c:v>4270</c:v>
                </c:pt>
                <c:pt idx="349">
                  <c:v>4271</c:v>
                </c:pt>
                <c:pt idx="350">
                  <c:v>4272</c:v>
                </c:pt>
                <c:pt idx="351">
                  <c:v>4273</c:v>
                </c:pt>
                <c:pt idx="352">
                  <c:v>4274</c:v>
                </c:pt>
                <c:pt idx="353">
                  <c:v>4275</c:v>
                </c:pt>
                <c:pt idx="354">
                  <c:v>4276</c:v>
                </c:pt>
                <c:pt idx="355">
                  <c:v>4277</c:v>
                </c:pt>
                <c:pt idx="356">
                  <c:v>4278</c:v>
                </c:pt>
                <c:pt idx="357">
                  <c:v>4279</c:v>
                </c:pt>
                <c:pt idx="358">
                  <c:v>4280</c:v>
                </c:pt>
                <c:pt idx="359">
                  <c:v>4281</c:v>
                </c:pt>
                <c:pt idx="360">
                  <c:v>4282</c:v>
                </c:pt>
                <c:pt idx="361">
                  <c:v>4283</c:v>
                </c:pt>
                <c:pt idx="362">
                  <c:v>4284</c:v>
                </c:pt>
              </c:numCache>
            </c:numRef>
          </c:xVal>
          <c:yVal>
            <c:numRef>
              <c:f>Graph!$C$1705:$C$2065</c:f>
              <c:numCache>
                <c:formatCode>General</c:formatCode>
                <c:ptCount val="361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Graph!$A$1704:$A$2066</c:f>
              <c:numCache>
                <c:formatCode>General</c:formatCode>
                <c:ptCount val="363"/>
                <c:pt idx="0">
                  <c:v>3922</c:v>
                </c:pt>
                <c:pt idx="1">
                  <c:v>3923</c:v>
                </c:pt>
                <c:pt idx="2">
                  <c:v>3924</c:v>
                </c:pt>
                <c:pt idx="3">
                  <c:v>3925</c:v>
                </c:pt>
                <c:pt idx="4">
                  <c:v>3926</c:v>
                </c:pt>
                <c:pt idx="5">
                  <c:v>3927</c:v>
                </c:pt>
                <c:pt idx="6">
                  <c:v>3928</c:v>
                </c:pt>
                <c:pt idx="7">
                  <c:v>3929</c:v>
                </c:pt>
                <c:pt idx="8">
                  <c:v>3930</c:v>
                </c:pt>
                <c:pt idx="9">
                  <c:v>3931</c:v>
                </c:pt>
                <c:pt idx="10">
                  <c:v>3932</c:v>
                </c:pt>
                <c:pt idx="11">
                  <c:v>3933</c:v>
                </c:pt>
                <c:pt idx="12">
                  <c:v>3934</c:v>
                </c:pt>
                <c:pt idx="13">
                  <c:v>3935</c:v>
                </c:pt>
                <c:pt idx="14">
                  <c:v>3936</c:v>
                </c:pt>
                <c:pt idx="15">
                  <c:v>3937</c:v>
                </c:pt>
                <c:pt idx="16">
                  <c:v>3938</c:v>
                </c:pt>
                <c:pt idx="17">
                  <c:v>3939</c:v>
                </c:pt>
                <c:pt idx="18">
                  <c:v>3940</c:v>
                </c:pt>
                <c:pt idx="19">
                  <c:v>3941</c:v>
                </c:pt>
                <c:pt idx="20">
                  <c:v>3942</c:v>
                </c:pt>
                <c:pt idx="21">
                  <c:v>3943</c:v>
                </c:pt>
                <c:pt idx="22">
                  <c:v>3944</c:v>
                </c:pt>
                <c:pt idx="23">
                  <c:v>3945</c:v>
                </c:pt>
                <c:pt idx="24">
                  <c:v>3946</c:v>
                </c:pt>
                <c:pt idx="25">
                  <c:v>3947</c:v>
                </c:pt>
                <c:pt idx="26">
                  <c:v>3948</c:v>
                </c:pt>
                <c:pt idx="27">
                  <c:v>3949</c:v>
                </c:pt>
                <c:pt idx="28">
                  <c:v>3950</c:v>
                </c:pt>
                <c:pt idx="29">
                  <c:v>3951</c:v>
                </c:pt>
                <c:pt idx="30">
                  <c:v>3952</c:v>
                </c:pt>
                <c:pt idx="31">
                  <c:v>3953</c:v>
                </c:pt>
                <c:pt idx="32">
                  <c:v>3954</c:v>
                </c:pt>
                <c:pt idx="33">
                  <c:v>3955</c:v>
                </c:pt>
                <c:pt idx="34">
                  <c:v>3956</c:v>
                </c:pt>
                <c:pt idx="35">
                  <c:v>3957</c:v>
                </c:pt>
                <c:pt idx="36">
                  <c:v>3958</c:v>
                </c:pt>
                <c:pt idx="37">
                  <c:v>3959</c:v>
                </c:pt>
                <c:pt idx="38">
                  <c:v>3960</c:v>
                </c:pt>
                <c:pt idx="39">
                  <c:v>3961</c:v>
                </c:pt>
                <c:pt idx="40">
                  <c:v>3962</c:v>
                </c:pt>
                <c:pt idx="41">
                  <c:v>3963</c:v>
                </c:pt>
                <c:pt idx="42">
                  <c:v>3964</c:v>
                </c:pt>
                <c:pt idx="43">
                  <c:v>3965</c:v>
                </c:pt>
                <c:pt idx="44">
                  <c:v>3966</c:v>
                </c:pt>
                <c:pt idx="45">
                  <c:v>3967</c:v>
                </c:pt>
                <c:pt idx="46">
                  <c:v>3968</c:v>
                </c:pt>
                <c:pt idx="47">
                  <c:v>3969</c:v>
                </c:pt>
                <c:pt idx="48">
                  <c:v>3970</c:v>
                </c:pt>
                <c:pt idx="49">
                  <c:v>3971</c:v>
                </c:pt>
                <c:pt idx="50">
                  <c:v>3972</c:v>
                </c:pt>
                <c:pt idx="51">
                  <c:v>3973</c:v>
                </c:pt>
                <c:pt idx="52">
                  <c:v>3974</c:v>
                </c:pt>
                <c:pt idx="53">
                  <c:v>3975</c:v>
                </c:pt>
                <c:pt idx="54">
                  <c:v>3976</c:v>
                </c:pt>
                <c:pt idx="55">
                  <c:v>3977</c:v>
                </c:pt>
                <c:pt idx="56">
                  <c:v>3978</c:v>
                </c:pt>
                <c:pt idx="57">
                  <c:v>3979</c:v>
                </c:pt>
                <c:pt idx="58">
                  <c:v>3980</c:v>
                </c:pt>
                <c:pt idx="59">
                  <c:v>3981</c:v>
                </c:pt>
                <c:pt idx="60">
                  <c:v>3982</c:v>
                </c:pt>
                <c:pt idx="61">
                  <c:v>3983</c:v>
                </c:pt>
                <c:pt idx="62">
                  <c:v>3984</c:v>
                </c:pt>
                <c:pt idx="63">
                  <c:v>3985</c:v>
                </c:pt>
                <c:pt idx="64">
                  <c:v>3986</c:v>
                </c:pt>
                <c:pt idx="65">
                  <c:v>3987</c:v>
                </c:pt>
                <c:pt idx="66">
                  <c:v>3988</c:v>
                </c:pt>
                <c:pt idx="67">
                  <c:v>3989</c:v>
                </c:pt>
                <c:pt idx="68">
                  <c:v>3990</c:v>
                </c:pt>
                <c:pt idx="69">
                  <c:v>3991</c:v>
                </c:pt>
                <c:pt idx="70">
                  <c:v>3992</c:v>
                </c:pt>
                <c:pt idx="71">
                  <c:v>3993</c:v>
                </c:pt>
                <c:pt idx="72">
                  <c:v>3994</c:v>
                </c:pt>
                <c:pt idx="73">
                  <c:v>3995</c:v>
                </c:pt>
                <c:pt idx="74">
                  <c:v>3996</c:v>
                </c:pt>
                <c:pt idx="75">
                  <c:v>3997</c:v>
                </c:pt>
                <c:pt idx="76">
                  <c:v>3998</c:v>
                </c:pt>
                <c:pt idx="77">
                  <c:v>3999</c:v>
                </c:pt>
                <c:pt idx="78">
                  <c:v>4000</c:v>
                </c:pt>
                <c:pt idx="79">
                  <c:v>4001</c:v>
                </c:pt>
                <c:pt idx="80">
                  <c:v>4002</c:v>
                </c:pt>
                <c:pt idx="81">
                  <c:v>4003</c:v>
                </c:pt>
                <c:pt idx="82">
                  <c:v>4004</c:v>
                </c:pt>
                <c:pt idx="83">
                  <c:v>4005</c:v>
                </c:pt>
                <c:pt idx="84">
                  <c:v>4006</c:v>
                </c:pt>
                <c:pt idx="85">
                  <c:v>4007</c:v>
                </c:pt>
                <c:pt idx="86">
                  <c:v>4008</c:v>
                </c:pt>
                <c:pt idx="87">
                  <c:v>4009</c:v>
                </c:pt>
                <c:pt idx="88">
                  <c:v>4010</c:v>
                </c:pt>
                <c:pt idx="89">
                  <c:v>4011</c:v>
                </c:pt>
                <c:pt idx="90">
                  <c:v>4012</c:v>
                </c:pt>
                <c:pt idx="91">
                  <c:v>4013</c:v>
                </c:pt>
                <c:pt idx="92">
                  <c:v>4014</c:v>
                </c:pt>
                <c:pt idx="93">
                  <c:v>4015</c:v>
                </c:pt>
                <c:pt idx="94">
                  <c:v>4016</c:v>
                </c:pt>
                <c:pt idx="95">
                  <c:v>4017</c:v>
                </c:pt>
                <c:pt idx="96">
                  <c:v>4018</c:v>
                </c:pt>
                <c:pt idx="97">
                  <c:v>4019</c:v>
                </c:pt>
                <c:pt idx="98">
                  <c:v>4020</c:v>
                </c:pt>
                <c:pt idx="99">
                  <c:v>4021</c:v>
                </c:pt>
                <c:pt idx="100">
                  <c:v>4022</c:v>
                </c:pt>
                <c:pt idx="101">
                  <c:v>4023</c:v>
                </c:pt>
                <c:pt idx="102">
                  <c:v>4024</c:v>
                </c:pt>
                <c:pt idx="103">
                  <c:v>4025</c:v>
                </c:pt>
                <c:pt idx="104">
                  <c:v>4026</c:v>
                </c:pt>
                <c:pt idx="105">
                  <c:v>4027</c:v>
                </c:pt>
                <c:pt idx="106">
                  <c:v>4028</c:v>
                </c:pt>
                <c:pt idx="107">
                  <c:v>4029</c:v>
                </c:pt>
                <c:pt idx="108">
                  <c:v>4030</c:v>
                </c:pt>
                <c:pt idx="109">
                  <c:v>4031</c:v>
                </c:pt>
                <c:pt idx="110">
                  <c:v>4032</c:v>
                </c:pt>
                <c:pt idx="111">
                  <c:v>4033</c:v>
                </c:pt>
                <c:pt idx="112">
                  <c:v>4034</c:v>
                </c:pt>
                <c:pt idx="113">
                  <c:v>4035</c:v>
                </c:pt>
                <c:pt idx="114">
                  <c:v>4036</c:v>
                </c:pt>
                <c:pt idx="115">
                  <c:v>4037</c:v>
                </c:pt>
                <c:pt idx="116">
                  <c:v>4038</c:v>
                </c:pt>
                <c:pt idx="117">
                  <c:v>4039</c:v>
                </c:pt>
                <c:pt idx="118">
                  <c:v>4040</c:v>
                </c:pt>
                <c:pt idx="119">
                  <c:v>4041</c:v>
                </c:pt>
                <c:pt idx="120">
                  <c:v>4042</c:v>
                </c:pt>
                <c:pt idx="121">
                  <c:v>4043</c:v>
                </c:pt>
                <c:pt idx="122">
                  <c:v>4044</c:v>
                </c:pt>
                <c:pt idx="123">
                  <c:v>4045</c:v>
                </c:pt>
                <c:pt idx="124">
                  <c:v>4046</c:v>
                </c:pt>
                <c:pt idx="125">
                  <c:v>4047</c:v>
                </c:pt>
                <c:pt idx="126">
                  <c:v>4048</c:v>
                </c:pt>
                <c:pt idx="127">
                  <c:v>4049</c:v>
                </c:pt>
                <c:pt idx="128">
                  <c:v>4050</c:v>
                </c:pt>
                <c:pt idx="129">
                  <c:v>4051</c:v>
                </c:pt>
                <c:pt idx="130">
                  <c:v>4052</c:v>
                </c:pt>
                <c:pt idx="131">
                  <c:v>4053</c:v>
                </c:pt>
                <c:pt idx="132">
                  <c:v>4054</c:v>
                </c:pt>
                <c:pt idx="133">
                  <c:v>4055</c:v>
                </c:pt>
                <c:pt idx="134">
                  <c:v>4056</c:v>
                </c:pt>
                <c:pt idx="135">
                  <c:v>4057</c:v>
                </c:pt>
                <c:pt idx="136">
                  <c:v>4058</c:v>
                </c:pt>
                <c:pt idx="137">
                  <c:v>4059</c:v>
                </c:pt>
                <c:pt idx="138">
                  <c:v>4060</c:v>
                </c:pt>
                <c:pt idx="139">
                  <c:v>4061</c:v>
                </c:pt>
                <c:pt idx="140">
                  <c:v>4062</c:v>
                </c:pt>
                <c:pt idx="141">
                  <c:v>4063</c:v>
                </c:pt>
                <c:pt idx="142">
                  <c:v>4064</c:v>
                </c:pt>
                <c:pt idx="143">
                  <c:v>4065</c:v>
                </c:pt>
                <c:pt idx="144">
                  <c:v>4066</c:v>
                </c:pt>
                <c:pt idx="145">
                  <c:v>4067</c:v>
                </c:pt>
                <c:pt idx="146">
                  <c:v>4068</c:v>
                </c:pt>
                <c:pt idx="147">
                  <c:v>4069</c:v>
                </c:pt>
                <c:pt idx="148">
                  <c:v>4070</c:v>
                </c:pt>
                <c:pt idx="149">
                  <c:v>4071</c:v>
                </c:pt>
                <c:pt idx="150">
                  <c:v>4072</c:v>
                </c:pt>
                <c:pt idx="151">
                  <c:v>4073</c:v>
                </c:pt>
                <c:pt idx="152">
                  <c:v>4074</c:v>
                </c:pt>
                <c:pt idx="153">
                  <c:v>4075</c:v>
                </c:pt>
                <c:pt idx="154">
                  <c:v>4076</c:v>
                </c:pt>
                <c:pt idx="155">
                  <c:v>4077</c:v>
                </c:pt>
                <c:pt idx="156">
                  <c:v>4078</c:v>
                </c:pt>
                <c:pt idx="157">
                  <c:v>4079</c:v>
                </c:pt>
                <c:pt idx="158">
                  <c:v>4080</c:v>
                </c:pt>
                <c:pt idx="159">
                  <c:v>4081</c:v>
                </c:pt>
                <c:pt idx="160">
                  <c:v>4082</c:v>
                </c:pt>
                <c:pt idx="161">
                  <c:v>4083</c:v>
                </c:pt>
                <c:pt idx="162">
                  <c:v>4084</c:v>
                </c:pt>
                <c:pt idx="163">
                  <c:v>4085</c:v>
                </c:pt>
                <c:pt idx="164">
                  <c:v>4086</c:v>
                </c:pt>
                <c:pt idx="165">
                  <c:v>4087</c:v>
                </c:pt>
                <c:pt idx="166">
                  <c:v>4088</c:v>
                </c:pt>
                <c:pt idx="167">
                  <c:v>4089</c:v>
                </c:pt>
                <c:pt idx="168">
                  <c:v>4090</c:v>
                </c:pt>
                <c:pt idx="169">
                  <c:v>4091</c:v>
                </c:pt>
                <c:pt idx="170">
                  <c:v>4092</c:v>
                </c:pt>
                <c:pt idx="171">
                  <c:v>4093</c:v>
                </c:pt>
                <c:pt idx="172">
                  <c:v>4094</c:v>
                </c:pt>
                <c:pt idx="173">
                  <c:v>4095</c:v>
                </c:pt>
                <c:pt idx="174">
                  <c:v>4096</c:v>
                </c:pt>
                <c:pt idx="175">
                  <c:v>4097</c:v>
                </c:pt>
                <c:pt idx="176">
                  <c:v>4098</c:v>
                </c:pt>
                <c:pt idx="177">
                  <c:v>4099</c:v>
                </c:pt>
                <c:pt idx="178">
                  <c:v>4100</c:v>
                </c:pt>
                <c:pt idx="179">
                  <c:v>4101</c:v>
                </c:pt>
                <c:pt idx="180">
                  <c:v>4102</c:v>
                </c:pt>
                <c:pt idx="181">
                  <c:v>4103</c:v>
                </c:pt>
                <c:pt idx="182">
                  <c:v>4104</c:v>
                </c:pt>
                <c:pt idx="183">
                  <c:v>4105</c:v>
                </c:pt>
                <c:pt idx="184">
                  <c:v>4106</c:v>
                </c:pt>
                <c:pt idx="185">
                  <c:v>4107</c:v>
                </c:pt>
                <c:pt idx="186">
                  <c:v>4108</c:v>
                </c:pt>
                <c:pt idx="187">
                  <c:v>4109</c:v>
                </c:pt>
                <c:pt idx="188">
                  <c:v>4110</c:v>
                </c:pt>
                <c:pt idx="189">
                  <c:v>4111</c:v>
                </c:pt>
                <c:pt idx="190">
                  <c:v>4112</c:v>
                </c:pt>
                <c:pt idx="191">
                  <c:v>4113</c:v>
                </c:pt>
                <c:pt idx="192">
                  <c:v>4114</c:v>
                </c:pt>
                <c:pt idx="193">
                  <c:v>4115</c:v>
                </c:pt>
                <c:pt idx="194">
                  <c:v>4116</c:v>
                </c:pt>
                <c:pt idx="195">
                  <c:v>4117</c:v>
                </c:pt>
                <c:pt idx="196">
                  <c:v>4118</c:v>
                </c:pt>
                <c:pt idx="197">
                  <c:v>4119</c:v>
                </c:pt>
                <c:pt idx="198">
                  <c:v>4120</c:v>
                </c:pt>
                <c:pt idx="199">
                  <c:v>4121</c:v>
                </c:pt>
                <c:pt idx="200">
                  <c:v>4122</c:v>
                </c:pt>
                <c:pt idx="201">
                  <c:v>4123</c:v>
                </c:pt>
                <c:pt idx="202">
                  <c:v>4124</c:v>
                </c:pt>
                <c:pt idx="203">
                  <c:v>4125</c:v>
                </c:pt>
                <c:pt idx="204">
                  <c:v>4126</c:v>
                </c:pt>
                <c:pt idx="205">
                  <c:v>4127</c:v>
                </c:pt>
                <c:pt idx="206">
                  <c:v>4128</c:v>
                </c:pt>
                <c:pt idx="207">
                  <c:v>4129</c:v>
                </c:pt>
                <c:pt idx="208">
                  <c:v>4130</c:v>
                </c:pt>
                <c:pt idx="209">
                  <c:v>4131</c:v>
                </c:pt>
                <c:pt idx="210">
                  <c:v>4132</c:v>
                </c:pt>
                <c:pt idx="211">
                  <c:v>4133</c:v>
                </c:pt>
                <c:pt idx="212">
                  <c:v>4134</c:v>
                </c:pt>
                <c:pt idx="213">
                  <c:v>4135</c:v>
                </c:pt>
                <c:pt idx="214">
                  <c:v>4136</c:v>
                </c:pt>
                <c:pt idx="215">
                  <c:v>4137</c:v>
                </c:pt>
                <c:pt idx="216">
                  <c:v>4138</c:v>
                </c:pt>
                <c:pt idx="217">
                  <c:v>4139</c:v>
                </c:pt>
                <c:pt idx="218">
                  <c:v>4140</c:v>
                </c:pt>
                <c:pt idx="219">
                  <c:v>4141</c:v>
                </c:pt>
                <c:pt idx="220">
                  <c:v>4142</c:v>
                </c:pt>
                <c:pt idx="221">
                  <c:v>4143</c:v>
                </c:pt>
                <c:pt idx="222">
                  <c:v>4144</c:v>
                </c:pt>
                <c:pt idx="223">
                  <c:v>4145</c:v>
                </c:pt>
                <c:pt idx="224">
                  <c:v>4146</c:v>
                </c:pt>
                <c:pt idx="225">
                  <c:v>4147</c:v>
                </c:pt>
                <c:pt idx="226">
                  <c:v>4148</c:v>
                </c:pt>
                <c:pt idx="227">
                  <c:v>4149</c:v>
                </c:pt>
                <c:pt idx="228">
                  <c:v>4150</c:v>
                </c:pt>
                <c:pt idx="229">
                  <c:v>4151</c:v>
                </c:pt>
                <c:pt idx="230">
                  <c:v>4152</c:v>
                </c:pt>
                <c:pt idx="231">
                  <c:v>4153</c:v>
                </c:pt>
                <c:pt idx="232">
                  <c:v>4154</c:v>
                </c:pt>
                <c:pt idx="233">
                  <c:v>4155</c:v>
                </c:pt>
                <c:pt idx="234">
                  <c:v>4156</c:v>
                </c:pt>
                <c:pt idx="235">
                  <c:v>4157</c:v>
                </c:pt>
                <c:pt idx="236">
                  <c:v>4158</c:v>
                </c:pt>
                <c:pt idx="237">
                  <c:v>4159</c:v>
                </c:pt>
                <c:pt idx="238">
                  <c:v>4160</c:v>
                </c:pt>
                <c:pt idx="239">
                  <c:v>4161</c:v>
                </c:pt>
                <c:pt idx="240">
                  <c:v>4162</c:v>
                </c:pt>
                <c:pt idx="241">
                  <c:v>4163</c:v>
                </c:pt>
                <c:pt idx="242">
                  <c:v>4164</c:v>
                </c:pt>
                <c:pt idx="243">
                  <c:v>4165</c:v>
                </c:pt>
                <c:pt idx="244">
                  <c:v>4166</c:v>
                </c:pt>
                <c:pt idx="245">
                  <c:v>4167</c:v>
                </c:pt>
                <c:pt idx="246">
                  <c:v>4168</c:v>
                </c:pt>
                <c:pt idx="247">
                  <c:v>4169</c:v>
                </c:pt>
                <c:pt idx="248">
                  <c:v>4170</c:v>
                </c:pt>
                <c:pt idx="249">
                  <c:v>4171</c:v>
                </c:pt>
                <c:pt idx="250">
                  <c:v>4172</c:v>
                </c:pt>
                <c:pt idx="251">
                  <c:v>4173</c:v>
                </c:pt>
                <c:pt idx="252">
                  <c:v>4174</c:v>
                </c:pt>
                <c:pt idx="253">
                  <c:v>4175</c:v>
                </c:pt>
                <c:pt idx="254">
                  <c:v>4176</c:v>
                </c:pt>
                <c:pt idx="255">
                  <c:v>4177</c:v>
                </c:pt>
                <c:pt idx="256">
                  <c:v>4178</c:v>
                </c:pt>
                <c:pt idx="257">
                  <c:v>4179</c:v>
                </c:pt>
                <c:pt idx="258">
                  <c:v>4180</c:v>
                </c:pt>
                <c:pt idx="259">
                  <c:v>4181</c:v>
                </c:pt>
                <c:pt idx="260">
                  <c:v>4182</c:v>
                </c:pt>
                <c:pt idx="261">
                  <c:v>4183</c:v>
                </c:pt>
                <c:pt idx="262">
                  <c:v>4184</c:v>
                </c:pt>
                <c:pt idx="263">
                  <c:v>4185</c:v>
                </c:pt>
                <c:pt idx="264">
                  <c:v>4186</c:v>
                </c:pt>
                <c:pt idx="265">
                  <c:v>4187</c:v>
                </c:pt>
                <c:pt idx="266">
                  <c:v>4188</c:v>
                </c:pt>
                <c:pt idx="267">
                  <c:v>4189</c:v>
                </c:pt>
                <c:pt idx="268">
                  <c:v>4190</c:v>
                </c:pt>
                <c:pt idx="269">
                  <c:v>4191</c:v>
                </c:pt>
                <c:pt idx="270">
                  <c:v>4192</c:v>
                </c:pt>
                <c:pt idx="271">
                  <c:v>4193</c:v>
                </c:pt>
                <c:pt idx="272">
                  <c:v>4194</c:v>
                </c:pt>
                <c:pt idx="273">
                  <c:v>4195</c:v>
                </c:pt>
                <c:pt idx="274">
                  <c:v>4196</c:v>
                </c:pt>
                <c:pt idx="275">
                  <c:v>4197</c:v>
                </c:pt>
                <c:pt idx="276">
                  <c:v>4198</c:v>
                </c:pt>
                <c:pt idx="277">
                  <c:v>4199</c:v>
                </c:pt>
                <c:pt idx="278">
                  <c:v>4200</c:v>
                </c:pt>
                <c:pt idx="279">
                  <c:v>4201</c:v>
                </c:pt>
                <c:pt idx="280">
                  <c:v>4202</c:v>
                </c:pt>
                <c:pt idx="281">
                  <c:v>4203</c:v>
                </c:pt>
                <c:pt idx="282">
                  <c:v>4204</c:v>
                </c:pt>
                <c:pt idx="283">
                  <c:v>4205</c:v>
                </c:pt>
                <c:pt idx="284">
                  <c:v>4206</c:v>
                </c:pt>
                <c:pt idx="285">
                  <c:v>4207</c:v>
                </c:pt>
                <c:pt idx="286">
                  <c:v>4208</c:v>
                </c:pt>
                <c:pt idx="287">
                  <c:v>4209</c:v>
                </c:pt>
                <c:pt idx="288">
                  <c:v>4210</c:v>
                </c:pt>
                <c:pt idx="289">
                  <c:v>4211</c:v>
                </c:pt>
                <c:pt idx="290">
                  <c:v>4212</c:v>
                </c:pt>
                <c:pt idx="291">
                  <c:v>4213</c:v>
                </c:pt>
                <c:pt idx="292">
                  <c:v>4214</c:v>
                </c:pt>
                <c:pt idx="293">
                  <c:v>4215</c:v>
                </c:pt>
                <c:pt idx="294">
                  <c:v>4216</c:v>
                </c:pt>
                <c:pt idx="295">
                  <c:v>4217</c:v>
                </c:pt>
                <c:pt idx="296">
                  <c:v>4218</c:v>
                </c:pt>
                <c:pt idx="297">
                  <c:v>4219</c:v>
                </c:pt>
                <c:pt idx="298">
                  <c:v>4220</c:v>
                </c:pt>
                <c:pt idx="299">
                  <c:v>4221</c:v>
                </c:pt>
                <c:pt idx="300">
                  <c:v>4222</c:v>
                </c:pt>
                <c:pt idx="301">
                  <c:v>4223</c:v>
                </c:pt>
                <c:pt idx="302">
                  <c:v>4224</c:v>
                </c:pt>
                <c:pt idx="303">
                  <c:v>4225</c:v>
                </c:pt>
                <c:pt idx="304">
                  <c:v>4226</c:v>
                </c:pt>
                <c:pt idx="305">
                  <c:v>4227</c:v>
                </c:pt>
                <c:pt idx="306">
                  <c:v>4228</c:v>
                </c:pt>
                <c:pt idx="307">
                  <c:v>4229</c:v>
                </c:pt>
                <c:pt idx="308">
                  <c:v>4230</c:v>
                </c:pt>
                <c:pt idx="309">
                  <c:v>4231</c:v>
                </c:pt>
                <c:pt idx="310">
                  <c:v>4232</c:v>
                </c:pt>
                <c:pt idx="311">
                  <c:v>4233</c:v>
                </c:pt>
                <c:pt idx="312">
                  <c:v>4234</c:v>
                </c:pt>
                <c:pt idx="313">
                  <c:v>4235</c:v>
                </c:pt>
                <c:pt idx="314">
                  <c:v>4236</c:v>
                </c:pt>
                <c:pt idx="315">
                  <c:v>4237</c:v>
                </c:pt>
                <c:pt idx="316">
                  <c:v>4238</c:v>
                </c:pt>
                <c:pt idx="317">
                  <c:v>4239</c:v>
                </c:pt>
                <c:pt idx="318">
                  <c:v>4240</c:v>
                </c:pt>
                <c:pt idx="319">
                  <c:v>4241</c:v>
                </c:pt>
                <c:pt idx="320">
                  <c:v>4242</c:v>
                </c:pt>
                <c:pt idx="321">
                  <c:v>4243</c:v>
                </c:pt>
                <c:pt idx="322">
                  <c:v>4244</c:v>
                </c:pt>
                <c:pt idx="323">
                  <c:v>4245</c:v>
                </c:pt>
                <c:pt idx="324">
                  <c:v>4246</c:v>
                </c:pt>
                <c:pt idx="325">
                  <c:v>4247</c:v>
                </c:pt>
                <c:pt idx="326">
                  <c:v>4248</c:v>
                </c:pt>
                <c:pt idx="327">
                  <c:v>4249</c:v>
                </c:pt>
                <c:pt idx="328">
                  <c:v>4250</c:v>
                </c:pt>
                <c:pt idx="329">
                  <c:v>4251</c:v>
                </c:pt>
                <c:pt idx="330">
                  <c:v>4252</c:v>
                </c:pt>
                <c:pt idx="331">
                  <c:v>4253</c:v>
                </c:pt>
                <c:pt idx="332">
                  <c:v>4254</c:v>
                </c:pt>
                <c:pt idx="333">
                  <c:v>4255</c:v>
                </c:pt>
                <c:pt idx="334">
                  <c:v>4256</c:v>
                </c:pt>
                <c:pt idx="335">
                  <c:v>4257</c:v>
                </c:pt>
                <c:pt idx="336">
                  <c:v>4258</c:v>
                </c:pt>
                <c:pt idx="337">
                  <c:v>4259</c:v>
                </c:pt>
                <c:pt idx="338">
                  <c:v>4260</c:v>
                </c:pt>
                <c:pt idx="339">
                  <c:v>4261</c:v>
                </c:pt>
                <c:pt idx="340">
                  <c:v>4262</c:v>
                </c:pt>
                <c:pt idx="341">
                  <c:v>4263</c:v>
                </c:pt>
                <c:pt idx="342">
                  <c:v>4264</c:v>
                </c:pt>
                <c:pt idx="343">
                  <c:v>4265</c:v>
                </c:pt>
                <c:pt idx="344">
                  <c:v>4266</c:v>
                </c:pt>
                <c:pt idx="345">
                  <c:v>4267</c:v>
                </c:pt>
                <c:pt idx="346">
                  <c:v>4268</c:v>
                </c:pt>
                <c:pt idx="347">
                  <c:v>4269</c:v>
                </c:pt>
                <c:pt idx="348">
                  <c:v>4270</c:v>
                </c:pt>
                <c:pt idx="349">
                  <c:v>4271</c:v>
                </c:pt>
                <c:pt idx="350">
                  <c:v>4272</c:v>
                </c:pt>
                <c:pt idx="351">
                  <c:v>4273</c:v>
                </c:pt>
                <c:pt idx="352">
                  <c:v>4274</c:v>
                </c:pt>
                <c:pt idx="353">
                  <c:v>4275</c:v>
                </c:pt>
                <c:pt idx="354">
                  <c:v>4276</c:v>
                </c:pt>
                <c:pt idx="355">
                  <c:v>4277</c:v>
                </c:pt>
                <c:pt idx="356">
                  <c:v>4278</c:v>
                </c:pt>
                <c:pt idx="357">
                  <c:v>4279</c:v>
                </c:pt>
                <c:pt idx="358">
                  <c:v>4280</c:v>
                </c:pt>
                <c:pt idx="359">
                  <c:v>4281</c:v>
                </c:pt>
                <c:pt idx="360">
                  <c:v>4282</c:v>
                </c:pt>
                <c:pt idx="361">
                  <c:v>4283</c:v>
                </c:pt>
                <c:pt idx="362">
                  <c:v>4284</c:v>
                </c:pt>
              </c:numCache>
            </c:numRef>
          </c:xVal>
          <c:yVal>
            <c:numRef>
              <c:f>Graph!$E$1705:$E$2065</c:f>
              <c:numCache>
                <c:formatCode>General</c:formatCode>
                <c:ptCount val="361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88032"/>
        <c:axId val="536985792"/>
      </c:scatterChart>
      <c:valAx>
        <c:axId val="536988032"/>
        <c:scaling>
          <c:orientation val="minMax"/>
          <c:max val="4284"/>
          <c:min val="3922"/>
        </c:scaling>
        <c:delete val="0"/>
        <c:axPos val="b"/>
        <c:numFmt formatCode="General" sourceLinked="1"/>
        <c:majorTickMark val="out"/>
        <c:minorTickMark val="none"/>
        <c:tickLblPos val="nextTo"/>
        <c:crossAx val="536985792"/>
        <c:crosses val="autoZero"/>
        <c:crossBetween val="midCat"/>
      </c:valAx>
      <c:valAx>
        <c:axId val="536985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69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Graph!$A$2069:$A$2434</c:f>
              <c:numCache>
                <c:formatCode>General</c:formatCode>
                <c:ptCount val="366"/>
                <c:pt idx="0">
                  <c:v>6232</c:v>
                </c:pt>
                <c:pt idx="1">
                  <c:v>6233</c:v>
                </c:pt>
                <c:pt idx="2">
                  <c:v>6234</c:v>
                </c:pt>
                <c:pt idx="3">
                  <c:v>6235</c:v>
                </c:pt>
                <c:pt idx="4">
                  <c:v>6236</c:v>
                </c:pt>
                <c:pt idx="5">
                  <c:v>6237</c:v>
                </c:pt>
                <c:pt idx="6">
                  <c:v>6238</c:v>
                </c:pt>
                <c:pt idx="7">
                  <c:v>6239</c:v>
                </c:pt>
                <c:pt idx="8">
                  <c:v>6240</c:v>
                </c:pt>
                <c:pt idx="9">
                  <c:v>6241</c:v>
                </c:pt>
                <c:pt idx="10">
                  <c:v>6242</c:v>
                </c:pt>
                <c:pt idx="11">
                  <c:v>6243</c:v>
                </c:pt>
                <c:pt idx="12">
                  <c:v>6244</c:v>
                </c:pt>
                <c:pt idx="13">
                  <c:v>6245</c:v>
                </c:pt>
                <c:pt idx="14">
                  <c:v>6246</c:v>
                </c:pt>
                <c:pt idx="15">
                  <c:v>6247</c:v>
                </c:pt>
                <c:pt idx="16">
                  <c:v>6248</c:v>
                </c:pt>
                <c:pt idx="17">
                  <c:v>6249</c:v>
                </c:pt>
                <c:pt idx="18">
                  <c:v>6250</c:v>
                </c:pt>
                <c:pt idx="19">
                  <c:v>6251</c:v>
                </c:pt>
                <c:pt idx="20">
                  <c:v>6252</c:v>
                </c:pt>
                <c:pt idx="21">
                  <c:v>6253</c:v>
                </c:pt>
                <c:pt idx="22">
                  <c:v>6254</c:v>
                </c:pt>
                <c:pt idx="23">
                  <c:v>6255</c:v>
                </c:pt>
                <c:pt idx="24">
                  <c:v>6256</c:v>
                </c:pt>
                <c:pt idx="25">
                  <c:v>6257</c:v>
                </c:pt>
                <c:pt idx="26">
                  <c:v>6258</c:v>
                </c:pt>
                <c:pt idx="27">
                  <c:v>6259</c:v>
                </c:pt>
                <c:pt idx="28">
                  <c:v>6260</c:v>
                </c:pt>
                <c:pt idx="29">
                  <c:v>6261</c:v>
                </c:pt>
                <c:pt idx="30">
                  <c:v>6262</c:v>
                </c:pt>
                <c:pt idx="31">
                  <c:v>6263</c:v>
                </c:pt>
                <c:pt idx="32">
                  <c:v>6264</c:v>
                </c:pt>
                <c:pt idx="33">
                  <c:v>6265</c:v>
                </c:pt>
                <c:pt idx="34">
                  <c:v>6266</c:v>
                </c:pt>
                <c:pt idx="35">
                  <c:v>6267</c:v>
                </c:pt>
                <c:pt idx="36">
                  <c:v>6268</c:v>
                </c:pt>
                <c:pt idx="37">
                  <c:v>6269</c:v>
                </c:pt>
                <c:pt idx="38">
                  <c:v>6270</c:v>
                </c:pt>
                <c:pt idx="39">
                  <c:v>6271</c:v>
                </c:pt>
                <c:pt idx="40">
                  <c:v>6272</c:v>
                </c:pt>
                <c:pt idx="41">
                  <c:v>6273</c:v>
                </c:pt>
                <c:pt idx="42">
                  <c:v>6274</c:v>
                </c:pt>
                <c:pt idx="43">
                  <c:v>6275</c:v>
                </c:pt>
                <c:pt idx="44">
                  <c:v>6276</c:v>
                </c:pt>
                <c:pt idx="45">
                  <c:v>6277</c:v>
                </c:pt>
                <c:pt idx="46">
                  <c:v>6278</c:v>
                </c:pt>
                <c:pt idx="47">
                  <c:v>6279</c:v>
                </c:pt>
                <c:pt idx="48">
                  <c:v>6280</c:v>
                </c:pt>
                <c:pt idx="49">
                  <c:v>6281</c:v>
                </c:pt>
                <c:pt idx="50">
                  <c:v>6282</c:v>
                </c:pt>
                <c:pt idx="51">
                  <c:v>6283</c:v>
                </c:pt>
                <c:pt idx="52">
                  <c:v>6284</c:v>
                </c:pt>
                <c:pt idx="53">
                  <c:v>6285</c:v>
                </c:pt>
                <c:pt idx="54">
                  <c:v>6286</c:v>
                </c:pt>
                <c:pt idx="55">
                  <c:v>6287</c:v>
                </c:pt>
                <c:pt idx="56">
                  <c:v>6288</c:v>
                </c:pt>
                <c:pt idx="57">
                  <c:v>6289</c:v>
                </c:pt>
                <c:pt idx="58">
                  <c:v>6290</c:v>
                </c:pt>
                <c:pt idx="59">
                  <c:v>6291</c:v>
                </c:pt>
                <c:pt idx="60">
                  <c:v>6292</c:v>
                </c:pt>
                <c:pt idx="61">
                  <c:v>6293</c:v>
                </c:pt>
                <c:pt idx="62">
                  <c:v>6294</c:v>
                </c:pt>
                <c:pt idx="63">
                  <c:v>6295</c:v>
                </c:pt>
                <c:pt idx="64">
                  <c:v>6296</c:v>
                </c:pt>
                <c:pt idx="65">
                  <c:v>6297</c:v>
                </c:pt>
                <c:pt idx="66">
                  <c:v>6298</c:v>
                </c:pt>
                <c:pt idx="67">
                  <c:v>6299</c:v>
                </c:pt>
                <c:pt idx="68">
                  <c:v>6300</c:v>
                </c:pt>
                <c:pt idx="69">
                  <c:v>6301</c:v>
                </c:pt>
                <c:pt idx="70">
                  <c:v>6302</c:v>
                </c:pt>
                <c:pt idx="71">
                  <c:v>6303</c:v>
                </c:pt>
                <c:pt idx="72">
                  <c:v>6304</c:v>
                </c:pt>
                <c:pt idx="73">
                  <c:v>6305</c:v>
                </c:pt>
                <c:pt idx="74">
                  <c:v>6306</c:v>
                </c:pt>
                <c:pt idx="75">
                  <c:v>6307</c:v>
                </c:pt>
                <c:pt idx="76">
                  <c:v>6308</c:v>
                </c:pt>
                <c:pt idx="77">
                  <c:v>6309</c:v>
                </c:pt>
                <c:pt idx="78">
                  <c:v>6310</c:v>
                </c:pt>
                <c:pt idx="79">
                  <c:v>6311</c:v>
                </c:pt>
                <c:pt idx="80">
                  <c:v>6312</c:v>
                </c:pt>
                <c:pt idx="81">
                  <c:v>6313</c:v>
                </c:pt>
                <c:pt idx="82">
                  <c:v>6314</c:v>
                </c:pt>
                <c:pt idx="83">
                  <c:v>6315</c:v>
                </c:pt>
                <c:pt idx="84">
                  <c:v>6316</c:v>
                </c:pt>
                <c:pt idx="85">
                  <c:v>6317</c:v>
                </c:pt>
                <c:pt idx="86">
                  <c:v>6318</c:v>
                </c:pt>
                <c:pt idx="87">
                  <c:v>6319</c:v>
                </c:pt>
                <c:pt idx="88">
                  <c:v>6320</c:v>
                </c:pt>
                <c:pt idx="89">
                  <c:v>6321</c:v>
                </c:pt>
                <c:pt idx="90">
                  <c:v>6322</c:v>
                </c:pt>
                <c:pt idx="91">
                  <c:v>6323</c:v>
                </c:pt>
                <c:pt idx="92">
                  <c:v>6324</c:v>
                </c:pt>
                <c:pt idx="93">
                  <c:v>6325</c:v>
                </c:pt>
                <c:pt idx="94">
                  <c:v>6326</c:v>
                </c:pt>
                <c:pt idx="95">
                  <c:v>6327</c:v>
                </c:pt>
                <c:pt idx="96">
                  <c:v>6328</c:v>
                </c:pt>
                <c:pt idx="97">
                  <c:v>6329</c:v>
                </c:pt>
                <c:pt idx="98">
                  <c:v>6330</c:v>
                </c:pt>
                <c:pt idx="99">
                  <c:v>6331</c:v>
                </c:pt>
                <c:pt idx="100">
                  <c:v>6332</c:v>
                </c:pt>
                <c:pt idx="101">
                  <c:v>6333</c:v>
                </c:pt>
                <c:pt idx="102">
                  <c:v>6334</c:v>
                </c:pt>
                <c:pt idx="103">
                  <c:v>6335</c:v>
                </c:pt>
                <c:pt idx="104">
                  <c:v>6336</c:v>
                </c:pt>
                <c:pt idx="105">
                  <c:v>6337</c:v>
                </c:pt>
                <c:pt idx="106">
                  <c:v>6338</c:v>
                </c:pt>
                <c:pt idx="107">
                  <c:v>6339</c:v>
                </c:pt>
                <c:pt idx="108">
                  <c:v>6340</c:v>
                </c:pt>
                <c:pt idx="109">
                  <c:v>6341</c:v>
                </c:pt>
                <c:pt idx="110">
                  <c:v>6342</c:v>
                </c:pt>
                <c:pt idx="111">
                  <c:v>6343</c:v>
                </c:pt>
                <c:pt idx="112">
                  <c:v>6344</c:v>
                </c:pt>
                <c:pt idx="113">
                  <c:v>6345</c:v>
                </c:pt>
                <c:pt idx="114">
                  <c:v>6346</c:v>
                </c:pt>
                <c:pt idx="115">
                  <c:v>6347</c:v>
                </c:pt>
                <c:pt idx="116">
                  <c:v>6348</c:v>
                </c:pt>
                <c:pt idx="117">
                  <c:v>6349</c:v>
                </c:pt>
                <c:pt idx="118">
                  <c:v>6350</c:v>
                </c:pt>
                <c:pt idx="119">
                  <c:v>6351</c:v>
                </c:pt>
                <c:pt idx="120">
                  <c:v>6352</c:v>
                </c:pt>
                <c:pt idx="121">
                  <c:v>6353</c:v>
                </c:pt>
                <c:pt idx="122">
                  <c:v>6354</c:v>
                </c:pt>
                <c:pt idx="123">
                  <c:v>6355</c:v>
                </c:pt>
                <c:pt idx="124">
                  <c:v>6356</c:v>
                </c:pt>
                <c:pt idx="125">
                  <c:v>6357</c:v>
                </c:pt>
                <c:pt idx="126">
                  <c:v>6358</c:v>
                </c:pt>
                <c:pt idx="127">
                  <c:v>6359</c:v>
                </c:pt>
                <c:pt idx="128">
                  <c:v>6360</c:v>
                </c:pt>
                <c:pt idx="129">
                  <c:v>6361</c:v>
                </c:pt>
                <c:pt idx="130">
                  <c:v>6362</c:v>
                </c:pt>
                <c:pt idx="131">
                  <c:v>6363</c:v>
                </c:pt>
                <c:pt idx="132">
                  <c:v>6364</c:v>
                </c:pt>
                <c:pt idx="133">
                  <c:v>6365</c:v>
                </c:pt>
                <c:pt idx="134">
                  <c:v>6366</c:v>
                </c:pt>
                <c:pt idx="135">
                  <c:v>6367</c:v>
                </c:pt>
                <c:pt idx="136">
                  <c:v>6368</c:v>
                </c:pt>
                <c:pt idx="137">
                  <c:v>6369</c:v>
                </c:pt>
                <c:pt idx="138">
                  <c:v>6370</c:v>
                </c:pt>
                <c:pt idx="139">
                  <c:v>6371</c:v>
                </c:pt>
                <c:pt idx="140">
                  <c:v>6372</c:v>
                </c:pt>
                <c:pt idx="141">
                  <c:v>6373</c:v>
                </c:pt>
                <c:pt idx="142">
                  <c:v>6374</c:v>
                </c:pt>
                <c:pt idx="143">
                  <c:v>6375</c:v>
                </c:pt>
                <c:pt idx="144">
                  <c:v>6376</c:v>
                </c:pt>
                <c:pt idx="145">
                  <c:v>6377</c:v>
                </c:pt>
                <c:pt idx="146">
                  <c:v>6378</c:v>
                </c:pt>
                <c:pt idx="147">
                  <c:v>6379</c:v>
                </c:pt>
                <c:pt idx="148">
                  <c:v>6380</c:v>
                </c:pt>
                <c:pt idx="149">
                  <c:v>6381</c:v>
                </c:pt>
                <c:pt idx="150">
                  <c:v>6382</c:v>
                </c:pt>
                <c:pt idx="151">
                  <c:v>6383</c:v>
                </c:pt>
                <c:pt idx="152">
                  <c:v>6384</c:v>
                </c:pt>
                <c:pt idx="153">
                  <c:v>6385</c:v>
                </c:pt>
                <c:pt idx="154">
                  <c:v>6386</c:v>
                </c:pt>
                <c:pt idx="155">
                  <c:v>6387</c:v>
                </c:pt>
                <c:pt idx="156">
                  <c:v>6388</c:v>
                </c:pt>
                <c:pt idx="157">
                  <c:v>6389</c:v>
                </c:pt>
                <c:pt idx="158">
                  <c:v>6390</c:v>
                </c:pt>
                <c:pt idx="159">
                  <c:v>6391</c:v>
                </c:pt>
                <c:pt idx="160">
                  <c:v>6392</c:v>
                </c:pt>
                <c:pt idx="161">
                  <c:v>6393</c:v>
                </c:pt>
                <c:pt idx="162">
                  <c:v>6394</c:v>
                </c:pt>
                <c:pt idx="163">
                  <c:v>6395</c:v>
                </c:pt>
                <c:pt idx="164">
                  <c:v>6396</c:v>
                </c:pt>
                <c:pt idx="165">
                  <c:v>6397</c:v>
                </c:pt>
                <c:pt idx="166">
                  <c:v>6398</c:v>
                </c:pt>
                <c:pt idx="167">
                  <c:v>6399</c:v>
                </c:pt>
                <c:pt idx="168">
                  <c:v>6400</c:v>
                </c:pt>
                <c:pt idx="169">
                  <c:v>6401</c:v>
                </c:pt>
                <c:pt idx="170">
                  <c:v>6402</c:v>
                </c:pt>
                <c:pt idx="171">
                  <c:v>6403</c:v>
                </c:pt>
                <c:pt idx="172">
                  <c:v>6404</c:v>
                </c:pt>
                <c:pt idx="173">
                  <c:v>6405</c:v>
                </c:pt>
                <c:pt idx="174">
                  <c:v>6406</c:v>
                </c:pt>
                <c:pt idx="175">
                  <c:v>6407</c:v>
                </c:pt>
                <c:pt idx="176">
                  <c:v>6408</c:v>
                </c:pt>
                <c:pt idx="177">
                  <c:v>6409</c:v>
                </c:pt>
                <c:pt idx="178">
                  <c:v>6410</c:v>
                </c:pt>
                <c:pt idx="179">
                  <c:v>6411</c:v>
                </c:pt>
                <c:pt idx="180">
                  <c:v>6412</c:v>
                </c:pt>
                <c:pt idx="181">
                  <c:v>6413</c:v>
                </c:pt>
                <c:pt idx="182">
                  <c:v>6414</c:v>
                </c:pt>
                <c:pt idx="183">
                  <c:v>6415</c:v>
                </c:pt>
                <c:pt idx="184">
                  <c:v>6416</c:v>
                </c:pt>
                <c:pt idx="185">
                  <c:v>6417</c:v>
                </c:pt>
                <c:pt idx="186">
                  <c:v>6418</c:v>
                </c:pt>
                <c:pt idx="187">
                  <c:v>6419</c:v>
                </c:pt>
                <c:pt idx="188">
                  <c:v>6420</c:v>
                </c:pt>
                <c:pt idx="189">
                  <c:v>6421</c:v>
                </c:pt>
                <c:pt idx="190">
                  <c:v>6422</c:v>
                </c:pt>
                <c:pt idx="191">
                  <c:v>6423</c:v>
                </c:pt>
                <c:pt idx="192">
                  <c:v>6424</c:v>
                </c:pt>
                <c:pt idx="193">
                  <c:v>6425</c:v>
                </c:pt>
                <c:pt idx="194">
                  <c:v>6426</c:v>
                </c:pt>
                <c:pt idx="195">
                  <c:v>6427</c:v>
                </c:pt>
                <c:pt idx="196">
                  <c:v>6428</c:v>
                </c:pt>
                <c:pt idx="197">
                  <c:v>6429</c:v>
                </c:pt>
                <c:pt idx="198">
                  <c:v>6430</c:v>
                </c:pt>
                <c:pt idx="199">
                  <c:v>6431</c:v>
                </c:pt>
                <c:pt idx="200">
                  <c:v>6432</c:v>
                </c:pt>
                <c:pt idx="201">
                  <c:v>6433</c:v>
                </c:pt>
                <c:pt idx="202">
                  <c:v>6434</c:v>
                </c:pt>
                <c:pt idx="203">
                  <c:v>6435</c:v>
                </c:pt>
                <c:pt idx="204">
                  <c:v>6436</c:v>
                </c:pt>
                <c:pt idx="205">
                  <c:v>6437</c:v>
                </c:pt>
                <c:pt idx="206">
                  <c:v>6438</c:v>
                </c:pt>
                <c:pt idx="207">
                  <c:v>6439</c:v>
                </c:pt>
                <c:pt idx="208">
                  <c:v>6440</c:v>
                </c:pt>
                <c:pt idx="209">
                  <c:v>6441</c:v>
                </c:pt>
                <c:pt idx="210">
                  <c:v>6442</c:v>
                </c:pt>
                <c:pt idx="211">
                  <c:v>6443</c:v>
                </c:pt>
                <c:pt idx="212">
                  <c:v>6444</c:v>
                </c:pt>
                <c:pt idx="213">
                  <c:v>6445</c:v>
                </c:pt>
                <c:pt idx="214">
                  <c:v>6446</c:v>
                </c:pt>
                <c:pt idx="215">
                  <c:v>6447</c:v>
                </c:pt>
                <c:pt idx="216">
                  <c:v>6448</c:v>
                </c:pt>
                <c:pt idx="217">
                  <c:v>6449</c:v>
                </c:pt>
                <c:pt idx="218">
                  <c:v>6450</c:v>
                </c:pt>
                <c:pt idx="219">
                  <c:v>6451</c:v>
                </c:pt>
                <c:pt idx="220">
                  <c:v>6452</c:v>
                </c:pt>
                <c:pt idx="221">
                  <c:v>6453</c:v>
                </c:pt>
                <c:pt idx="222">
                  <c:v>6454</c:v>
                </c:pt>
                <c:pt idx="223">
                  <c:v>6455</c:v>
                </c:pt>
                <c:pt idx="224">
                  <c:v>6456</c:v>
                </c:pt>
                <c:pt idx="225">
                  <c:v>6457</c:v>
                </c:pt>
                <c:pt idx="226">
                  <c:v>6458</c:v>
                </c:pt>
                <c:pt idx="227">
                  <c:v>6459</c:v>
                </c:pt>
                <c:pt idx="228">
                  <c:v>6460</c:v>
                </c:pt>
                <c:pt idx="229">
                  <c:v>6461</c:v>
                </c:pt>
                <c:pt idx="230">
                  <c:v>6462</c:v>
                </c:pt>
                <c:pt idx="231">
                  <c:v>6463</c:v>
                </c:pt>
                <c:pt idx="232">
                  <c:v>6464</c:v>
                </c:pt>
                <c:pt idx="233">
                  <c:v>6465</c:v>
                </c:pt>
                <c:pt idx="234">
                  <c:v>6466</c:v>
                </c:pt>
                <c:pt idx="235">
                  <c:v>6467</c:v>
                </c:pt>
                <c:pt idx="236">
                  <c:v>6468</c:v>
                </c:pt>
                <c:pt idx="237">
                  <c:v>6469</c:v>
                </c:pt>
                <c:pt idx="238">
                  <c:v>6470</c:v>
                </c:pt>
                <c:pt idx="239">
                  <c:v>6471</c:v>
                </c:pt>
                <c:pt idx="240">
                  <c:v>6472</c:v>
                </c:pt>
                <c:pt idx="241">
                  <c:v>6473</c:v>
                </c:pt>
                <c:pt idx="242">
                  <c:v>6474</c:v>
                </c:pt>
                <c:pt idx="243">
                  <c:v>6475</c:v>
                </c:pt>
                <c:pt idx="244">
                  <c:v>6476</c:v>
                </c:pt>
                <c:pt idx="245">
                  <c:v>6477</c:v>
                </c:pt>
                <c:pt idx="246">
                  <c:v>6478</c:v>
                </c:pt>
                <c:pt idx="247">
                  <c:v>6479</c:v>
                </c:pt>
                <c:pt idx="248">
                  <c:v>6480</c:v>
                </c:pt>
                <c:pt idx="249">
                  <c:v>6481</c:v>
                </c:pt>
                <c:pt idx="250">
                  <c:v>6482</c:v>
                </c:pt>
                <c:pt idx="251">
                  <c:v>6483</c:v>
                </c:pt>
                <c:pt idx="252">
                  <c:v>6484</c:v>
                </c:pt>
                <c:pt idx="253">
                  <c:v>6485</c:v>
                </c:pt>
                <c:pt idx="254">
                  <c:v>6486</c:v>
                </c:pt>
                <c:pt idx="255">
                  <c:v>6487</c:v>
                </c:pt>
                <c:pt idx="256">
                  <c:v>6488</c:v>
                </c:pt>
                <c:pt idx="257">
                  <c:v>6489</c:v>
                </c:pt>
                <c:pt idx="258">
                  <c:v>6490</c:v>
                </c:pt>
                <c:pt idx="259">
                  <c:v>6491</c:v>
                </c:pt>
                <c:pt idx="260">
                  <c:v>6492</c:v>
                </c:pt>
                <c:pt idx="261">
                  <c:v>6493</c:v>
                </c:pt>
                <c:pt idx="262">
                  <c:v>6494</c:v>
                </c:pt>
                <c:pt idx="263">
                  <c:v>6495</c:v>
                </c:pt>
                <c:pt idx="264">
                  <c:v>6496</c:v>
                </c:pt>
                <c:pt idx="265">
                  <c:v>6497</c:v>
                </c:pt>
                <c:pt idx="266">
                  <c:v>6498</c:v>
                </c:pt>
                <c:pt idx="267">
                  <c:v>6499</c:v>
                </c:pt>
                <c:pt idx="268">
                  <c:v>6500</c:v>
                </c:pt>
                <c:pt idx="269">
                  <c:v>6501</c:v>
                </c:pt>
                <c:pt idx="270">
                  <c:v>6502</c:v>
                </c:pt>
                <c:pt idx="271">
                  <c:v>6503</c:v>
                </c:pt>
                <c:pt idx="272">
                  <c:v>6504</c:v>
                </c:pt>
                <c:pt idx="273">
                  <c:v>6505</c:v>
                </c:pt>
                <c:pt idx="274">
                  <c:v>6506</c:v>
                </c:pt>
                <c:pt idx="275">
                  <c:v>6507</c:v>
                </c:pt>
                <c:pt idx="276">
                  <c:v>6508</c:v>
                </c:pt>
                <c:pt idx="277">
                  <c:v>6509</c:v>
                </c:pt>
                <c:pt idx="278">
                  <c:v>6510</c:v>
                </c:pt>
                <c:pt idx="279">
                  <c:v>6511</c:v>
                </c:pt>
                <c:pt idx="280">
                  <c:v>6512</c:v>
                </c:pt>
                <c:pt idx="281">
                  <c:v>6513</c:v>
                </c:pt>
                <c:pt idx="282">
                  <c:v>6514</c:v>
                </c:pt>
                <c:pt idx="283">
                  <c:v>6515</c:v>
                </c:pt>
                <c:pt idx="284">
                  <c:v>6516</c:v>
                </c:pt>
                <c:pt idx="285">
                  <c:v>6517</c:v>
                </c:pt>
                <c:pt idx="286">
                  <c:v>6518</c:v>
                </c:pt>
                <c:pt idx="287">
                  <c:v>6519</c:v>
                </c:pt>
                <c:pt idx="288">
                  <c:v>6520</c:v>
                </c:pt>
                <c:pt idx="289">
                  <c:v>6521</c:v>
                </c:pt>
                <c:pt idx="290">
                  <c:v>6522</c:v>
                </c:pt>
                <c:pt idx="291">
                  <c:v>6523</c:v>
                </c:pt>
                <c:pt idx="292">
                  <c:v>6524</c:v>
                </c:pt>
                <c:pt idx="293">
                  <c:v>6525</c:v>
                </c:pt>
                <c:pt idx="294">
                  <c:v>6526</c:v>
                </c:pt>
                <c:pt idx="295">
                  <c:v>6527</c:v>
                </c:pt>
                <c:pt idx="296">
                  <c:v>6528</c:v>
                </c:pt>
                <c:pt idx="297">
                  <c:v>6529</c:v>
                </c:pt>
                <c:pt idx="298">
                  <c:v>6530</c:v>
                </c:pt>
                <c:pt idx="299">
                  <c:v>6531</c:v>
                </c:pt>
                <c:pt idx="300">
                  <c:v>6532</c:v>
                </c:pt>
                <c:pt idx="301">
                  <c:v>6533</c:v>
                </c:pt>
                <c:pt idx="302">
                  <c:v>6534</c:v>
                </c:pt>
                <c:pt idx="303">
                  <c:v>6535</c:v>
                </c:pt>
                <c:pt idx="304">
                  <c:v>6536</c:v>
                </c:pt>
                <c:pt idx="305">
                  <c:v>6537</c:v>
                </c:pt>
                <c:pt idx="306">
                  <c:v>6538</c:v>
                </c:pt>
                <c:pt idx="307">
                  <c:v>6539</c:v>
                </c:pt>
                <c:pt idx="308">
                  <c:v>6540</c:v>
                </c:pt>
                <c:pt idx="309">
                  <c:v>6541</c:v>
                </c:pt>
                <c:pt idx="310">
                  <c:v>6542</c:v>
                </c:pt>
                <c:pt idx="311">
                  <c:v>6543</c:v>
                </c:pt>
                <c:pt idx="312">
                  <c:v>6544</c:v>
                </c:pt>
                <c:pt idx="313">
                  <c:v>6545</c:v>
                </c:pt>
                <c:pt idx="314">
                  <c:v>6546</c:v>
                </c:pt>
                <c:pt idx="315">
                  <c:v>6547</c:v>
                </c:pt>
                <c:pt idx="316">
                  <c:v>6548</c:v>
                </c:pt>
                <c:pt idx="317">
                  <c:v>6549</c:v>
                </c:pt>
                <c:pt idx="318">
                  <c:v>6550</c:v>
                </c:pt>
                <c:pt idx="319">
                  <c:v>6551</c:v>
                </c:pt>
                <c:pt idx="320">
                  <c:v>6552</c:v>
                </c:pt>
                <c:pt idx="321">
                  <c:v>6553</c:v>
                </c:pt>
                <c:pt idx="322">
                  <c:v>6554</c:v>
                </c:pt>
                <c:pt idx="323">
                  <c:v>6555</c:v>
                </c:pt>
                <c:pt idx="324">
                  <c:v>6556</c:v>
                </c:pt>
                <c:pt idx="325">
                  <c:v>6557</c:v>
                </c:pt>
                <c:pt idx="326">
                  <c:v>6558</c:v>
                </c:pt>
                <c:pt idx="327">
                  <c:v>6559</c:v>
                </c:pt>
                <c:pt idx="328">
                  <c:v>6560</c:v>
                </c:pt>
                <c:pt idx="329">
                  <c:v>6561</c:v>
                </c:pt>
                <c:pt idx="330">
                  <c:v>6562</c:v>
                </c:pt>
                <c:pt idx="331">
                  <c:v>6563</c:v>
                </c:pt>
                <c:pt idx="332">
                  <c:v>6564</c:v>
                </c:pt>
                <c:pt idx="333">
                  <c:v>6565</c:v>
                </c:pt>
                <c:pt idx="334">
                  <c:v>6566</c:v>
                </c:pt>
                <c:pt idx="335">
                  <c:v>6567</c:v>
                </c:pt>
                <c:pt idx="336">
                  <c:v>6568</c:v>
                </c:pt>
                <c:pt idx="337">
                  <c:v>6569</c:v>
                </c:pt>
                <c:pt idx="338">
                  <c:v>6570</c:v>
                </c:pt>
                <c:pt idx="339">
                  <c:v>6571</c:v>
                </c:pt>
                <c:pt idx="340">
                  <c:v>6572</c:v>
                </c:pt>
                <c:pt idx="341">
                  <c:v>6573</c:v>
                </c:pt>
                <c:pt idx="342">
                  <c:v>6574</c:v>
                </c:pt>
                <c:pt idx="343">
                  <c:v>6575</c:v>
                </c:pt>
                <c:pt idx="344">
                  <c:v>6576</c:v>
                </c:pt>
                <c:pt idx="345">
                  <c:v>6577</c:v>
                </c:pt>
                <c:pt idx="346">
                  <c:v>6578</c:v>
                </c:pt>
                <c:pt idx="347">
                  <c:v>6579</c:v>
                </c:pt>
                <c:pt idx="348">
                  <c:v>6580</c:v>
                </c:pt>
                <c:pt idx="349">
                  <c:v>6581</c:v>
                </c:pt>
                <c:pt idx="350">
                  <c:v>6582</c:v>
                </c:pt>
                <c:pt idx="351">
                  <c:v>6583</c:v>
                </c:pt>
                <c:pt idx="352">
                  <c:v>6584</c:v>
                </c:pt>
                <c:pt idx="353">
                  <c:v>6585</c:v>
                </c:pt>
                <c:pt idx="354">
                  <c:v>6586</c:v>
                </c:pt>
                <c:pt idx="355">
                  <c:v>6587</c:v>
                </c:pt>
                <c:pt idx="356">
                  <c:v>6588</c:v>
                </c:pt>
                <c:pt idx="357">
                  <c:v>6589</c:v>
                </c:pt>
                <c:pt idx="358">
                  <c:v>6590</c:v>
                </c:pt>
                <c:pt idx="359">
                  <c:v>6591</c:v>
                </c:pt>
                <c:pt idx="360">
                  <c:v>6592</c:v>
                </c:pt>
                <c:pt idx="361">
                  <c:v>6593</c:v>
                </c:pt>
                <c:pt idx="362">
                  <c:v>6594</c:v>
                </c:pt>
                <c:pt idx="363">
                  <c:v>6595</c:v>
                </c:pt>
                <c:pt idx="364">
                  <c:v>6596</c:v>
                </c:pt>
                <c:pt idx="365">
                  <c:v>6597</c:v>
                </c:pt>
              </c:numCache>
            </c:numRef>
          </c:xVal>
          <c:yVal>
            <c:numRef>
              <c:f>Graph!$D$2070:$D$2433</c:f>
              <c:numCache>
                <c:formatCode>General</c:formatCode>
                <c:ptCount val="364"/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Graph!$A$2069:$A$2434</c:f>
              <c:numCache>
                <c:formatCode>General</c:formatCode>
                <c:ptCount val="366"/>
                <c:pt idx="0">
                  <c:v>6232</c:v>
                </c:pt>
                <c:pt idx="1">
                  <c:v>6233</c:v>
                </c:pt>
                <c:pt idx="2">
                  <c:v>6234</c:v>
                </c:pt>
                <c:pt idx="3">
                  <c:v>6235</c:v>
                </c:pt>
                <c:pt idx="4">
                  <c:v>6236</c:v>
                </c:pt>
                <c:pt idx="5">
                  <c:v>6237</c:v>
                </c:pt>
                <c:pt idx="6">
                  <c:v>6238</c:v>
                </c:pt>
                <c:pt idx="7">
                  <c:v>6239</c:v>
                </c:pt>
                <c:pt idx="8">
                  <c:v>6240</c:v>
                </c:pt>
                <c:pt idx="9">
                  <c:v>6241</c:v>
                </c:pt>
                <c:pt idx="10">
                  <c:v>6242</c:v>
                </c:pt>
                <c:pt idx="11">
                  <c:v>6243</c:v>
                </c:pt>
                <c:pt idx="12">
                  <c:v>6244</c:v>
                </c:pt>
                <c:pt idx="13">
                  <c:v>6245</c:v>
                </c:pt>
                <c:pt idx="14">
                  <c:v>6246</c:v>
                </c:pt>
                <c:pt idx="15">
                  <c:v>6247</c:v>
                </c:pt>
                <c:pt idx="16">
                  <c:v>6248</c:v>
                </c:pt>
                <c:pt idx="17">
                  <c:v>6249</c:v>
                </c:pt>
                <c:pt idx="18">
                  <c:v>6250</c:v>
                </c:pt>
                <c:pt idx="19">
                  <c:v>6251</c:v>
                </c:pt>
                <c:pt idx="20">
                  <c:v>6252</c:v>
                </c:pt>
                <c:pt idx="21">
                  <c:v>6253</c:v>
                </c:pt>
                <c:pt idx="22">
                  <c:v>6254</c:v>
                </c:pt>
                <c:pt idx="23">
                  <c:v>6255</c:v>
                </c:pt>
                <c:pt idx="24">
                  <c:v>6256</c:v>
                </c:pt>
                <c:pt idx="25">
                  <c:v>6257</c:v>
                </c:pt>
                <c:pt idx="26">
                  <c:v>6258</c:v>
                </c:pt>
                <c:pt idx="27">
                  <c:v>6259</c:v>
                </c:pt>
                <c:pt idx="28">
                  <c:v>6260</c:v>
                </c:pt>
                <c:pt idx="29">
                  <c:v>6261</c:v>
                </c:pt>
                <c:pt idx="30">
                  <c:v>6262</c:v>
                </c:pt>
                <c:pt idx="31">
                  <c:v>6263</c:v>
                </c:pt>
                <c:pt idx="32">
                  <c:v>6264</c:v>
                </c:pt>
                <c:pt idx="33">
                  <c:v>6265</c:v>
                </c:pt>
                <c:pt idx="34">
                  <c:v>6266</c:v>
                </c:pt>
                <c:pt idx="35">
                  <c:v>6267</c:v>
                </c:pt>
                <c:pt idx="36">
                  <c:v>6268</c:v>
                </c:pt>
                <c:pt idx="37">
                  <c:v>6269</c:v>
                </c:pt>
                <c:pt idx="38">
                  <c:v>6270</c:v>
                </c:pt>
                <c:pt idx="39">
                  <c:v>6271</c:v>
                </c:pt>
                <c:pt idx="40">
                  <c:v>6272</c:v>
                </c:pt>
                <c:pt idx="41">
                  <c:v>6273</c:v>
                </c:pt>
                <c:pt idx="42">
                  <c:v>6274</c:v>
                </c:pt>
                <c:pt idx="43">
                  <c:v>6275</c:v>
                </c:pt>
                <c:pt idx="44">
                  <c:v>6276</c:v>
                </c:pt>
                <c:pt idx="45">
                  <c:v>6277</c:v>
                </c:pt>
                <c:pt idx="46">
                  <c:v>6278</c:v>
                </c:pt>
                <c:pt idx="47">
                  <c:v>6279</c:v>
                </c:pt>
                <c:pt idx="48">
                  <c:v>6280</c:v>
                </c:pt>
                <c:pt idx="49">
                  <c:v>6281</c:v>
                </c:pt>
                <c:pt idx="50">
                  <c:v>6282</c:v>
                </c:pt>
                <c:pt idx="51">
                  <c:v>6283</c:v>
                </c:pt>
                <c:pt idx="52">
                  <c:v>6284</c:v>
                </c:pt>
                <c:pt idx="53">
                  <c:v>6285</c:v>
                </c:pt>
                <c:pt idx="54">
                  <c:v>6286</c:v>
                </c:pt>
                <c:pt idx="55">
                  <c:v>6287</c:v>
                </c:pt>
                <c:pt idx="56">
                  <c:v>6288</c:v>
                </c:pt>
                <c:pt idx="57">
                  <c:v>6289</c:v>
                </c:pt>
                <c:pt idx="58">
                  <c:v>6290</c:v>
                </c:pt>
                <c:pt idx="59">
                  <c:v>6291</c:v>
                </c:pt>
                <c:pt idx="60">
                  <c:v>6292</c:v>
                </c:pt>
                <c:pt idx="61">
                  <c:v>6293</c:v>
                </c:pt>
                <c:pt idx="62">
                  <c:v>6294</c:v>
                </c:pt>
                <c:pt idx="63">
                  <c:v>6295</c:v>
                </c:pt>
                <c:pt idx="64">
                  <c:v>6296</c:v>
                </c:pt>
                <c:pt idx="65">
                  <c:v>6297</c:v>
                </c:pt>
                <c:pt idx="66">
                  <c:v>6298</c:v>
                </c:pt>
                <c:pt idx="67">
                  <c:v>6299</c:v>
                </c:pt>
                <c:pt idx="68">
                  <c:v>6300</c:v>
                </c:pt>
                <c:pt idx="69">
                  <c:v>6301</c:v>
                </c:pt>
                <c:pt idx="70">
                  <c:v>6302</c:v>
                </c:pt>
                <c:pt idx="71">
                  <c:v>6303</c:v>
                </c:pt>
                <c:pt idx="72">
                  <c:v>6304</c:v>
                </c:pt>
                <c:pt idx="73">
                  <c:v>6305</c:v>
                </c:pt>
                <c:pt idx="74">
                  <c:v>6306</c:v>
                </c:pt>
                <c:pt idx="75">
                  <c:v>6307</c:v>
                </c:pt>
                <c:pt idx="76">
                  <c:v>6308</c:v>
                </c:pt>
                <c:pt idx="77">
                  <c:v>6309</c:v>
                </c:pt>
                <c:pt idx="78">
                  <c:v>6310</c:v>
                </c:pt>
                <c:pt idx="79">
                  <c:v>6311</c:v>
                </c:pt>
                <c:pt idx="80">
                  <c:v>6312</c:v>
                </c:pt>
                <c:pt idx="81">
                  <c:v>6313</c:v>
                </c:pt>
                <c:pt idx="82">
                  <c:v>6314</c:v>
                </c:pt>
                <c:pt idx="83">
                  <c:v>6315</c:v>
                </c:pt>
                <c:pt idx="84">
                  <c:v>6316</c:v>
                </c:pt>
                <c:pt idx="85">
                  <c:v>6317</c:v>
                </c:pt>
                <c:pt idx="86">
                  <c:v>6318</c:v>
                </c:pt>
                <c:pt idx="87">
                  <c:v>6319</c:v>
                </c:pt>
                <c:pt idx="88">
                  <c:v>6320</c:v>
                </c:pt>
                <c:pt idx="89">
                  <c:v>6321</c:v>
                </c:pt>
                <c:pt idx="90">
                  <c:v>6322</c:v>
                </c:pt>
                <c:pt idx="91">
                  <c:v>6323</c:v>
                </c:pt>
                <c:pt idx="92">
                  <c:v>6324</c:v>
                </c:pt>
                <c:pt idx="93">
                  <c:v>6325</c:v>
                </c:pt>
                <c:pt idx="94">
                  <c:v>6326</c:v>
                </c:pt>
                <c:pt idx="95">
                  <c:v>6327</c:v>
                </c:pt>
                <c:pt idx="96">
                  <c:v>6328</c:v>
                </c:pt>
                <c:pt idx="97">
                  <c:v>6329</c:v>
                </c:pt>
                <c:pt idx="98">
                  <c:v>6330</c:v>
                </c:pt>
                <c:pt idx="99">
                  <c:v>6331</c:v>
                </c:pt>
                <c:pt idx="100">
                  <c:v>6332</c:v>
                </c:pt>
                <c:pt idx="101">
                  <c:v>6333</c:v>
                </c:pt>
                <c:pt idx="102">
                  <c:v>6334</c:v>
                </c:pt>
                <c:pt idx="103">
                  <c:v>6335</c:v>
                </c:pt>
                <c:pt idx="104">
                  <c:v>6336</c:v>
                </c:pt>
                <c:pt idx="105">
                  <c:v>6337</c:v>
                </c:pt>
                <c:pt idx="106">
                  <c:v>6338</c:v>
                </c:pt>
                <c:pt idx="107">
                  <c:v>6339</c:v>
                </c:pt>
                <c:pt idx="108">
                  <c:v>6340</c:v>
                </c:pt>
                <c:pt idx="109">
                  <c:v>6341</c:v>
                </c:pt>
                <c:pt idx="110">
                  <c:v>6342</c:v>
                </c:pt>
                <c:pt idx="111">
                  <c:v>6343</c:v>
                </c:pt>
                <c:pt idx="112">
                  <c:v>6344</c:v>
                </c:pt>
                <c:pt idx="113">
                  <c:v>6345</c:v>
                </c:pt>
                <c:pt idx="114">
                  <c:v>6346</c:v>
                </c:pt>
                <c:pt idx="115">
                  <c:v>6347</c:v>
                </c:pt>
                <c:pt idx="116">
                  <c:v>6348</c:v>
                </c:pt>
                <c:pt idx="117">
                  <c:v>6349</c:v>
                </c:pt>
                <c:pt idx="118">
                  <c:v>6350</c:v>
                </c:pt>
                <c:pt idx="119">
                  <c:v>6351</c:v>
                </c:pt>
                <c:pt idx="120">
                  <c:v>6352</c:v>
                </c:pt>
                <c:pt idx="121">
                  <c:v>6353</c:v>
                </c:pt>
                <c:pt idx="122">
                  <c:v>6354</c:v>
                </c:pt>
                <c:pt idx="123">
                  <c:v>6355</c:v>
                </c:pt>
                <c:pt idx="124">
                  <c:v>6356</c:v>
                </c:pt>
                <c:pt idx="125">
                  <c:v>6357</c:v>
                </c:pt>
                <c:pt idx="126">
                  <c:v>6358</c:v>
                </c:pt>
                <c:pt idx="127">
                  <c:v>6359</c:v>
                </c:pt>
                <c:pt idx="128">
                  <c:v>6360</c:v>
                </c:pt>
                <c:pt idx="129">
                  <c:v>6361</c:v>
                </c:pt>
                <c:pt idx="130">
                  <c:v>6362</c:v>
                </c:pt>
                <c:pt idx="131">
                  <c:v>6363</c:v>
                </c:pt>
                <c:pt idx="132">
                  <c:v>6364</c:v>
                </c:pt>
                <c:pt idx="133">
                  <c:v>6365</c:v>
                </c:pt>
                <c:pt idx="134">
                  <c:v>6366</c:v>
                </c:pt>
                <c:pt idx="135">
                  <c:v>6367</c:v>
                </c:pt>
                <c:pt idx="136">
                  <c:v>6368</c:v>
                </c:pt>
                <c:pt idx="137">
                  <c:v>6369</c:v>
                </c:pt>
                <c:pt idx="138">
                  <c:v>6370</c:v>
                </c:pt>
                <c:pt idx="139">
                  <c:v>6371</c:v>
                </c:pt>
                <c:pt idx="140">
                  <c:v>6372</c:v>
                </c:pt>
                <c:pt idx="141">
                  <c:v>6373</c:v>
                </c:pt>
                <c:pt idx="142">
                  <c:v>6374</c:v>
                </c:pt>
                <c:pt idx="143">
                  <c:v>6375</c:v>
                </c:pt>
                <c:pt idx="144">
                  <c:v>6376</c:v>
                </c:pt>
                <c:pt idx="145">
                  <c:v>6377</c:v>
                </c:pt>
                <c:pt idx="146">
                  <c:v>6378</c:v>
                </c:pt>
                <c:pt idx="147">
                  <c:v>6379</c:v>
                </c:pt>
                <c:pt idx="148">
                  <c:v>6380</c:v>
                </c:pt>
                <c:pt idx="149">
                  <c:v>6381</c:v>
                </c:pt>
                <c:pt idx="150">
                  <c:v>6382</c:v>
                </c:pt>
                <c:pt idx="151">
                  <c:v>6383</c:v>
                </c:pt>
                <c:pt idx="152">
                  <c:v>6384</c:v>
                </c:pt>
                <c:pt idx="153">
                  <c:v>6385</c:v>
                </c:pt>
                <c:pt idx="154">
                  <c:v>6386</c:v>
                </c:pt>
                <c:pt idx="155">
                  <c:v>6387</c:v>
                </c:pt>
                <c:pt idx="156">
                  <c:v>6388</c:v>
                </c:pt>
                <c:pt idx="157">
                  <c:v>6389</c:v>
                </c:pt>
                <c:pt idx="158">
                  <c:v>6390</c:v>
                </c:pt>
                <c:pt idx="159">
                  <c:v>6391</c:v>
                </c:pt>
                <c:pt idx="160">
                  <c:v>6392</c:v>
                </c:pt>
                <c:pt idx="161">
                  <c:v>6393</c:v>
                </c:pt>
                <c:pt idx="162">
                  <c:v>6394</c:v>
                </c:pt>
                <c:pt idx="163">
                  <c:v>6395</c:v>
                </c:pt>
                <c:pt idx="164">
                  <c:v>6396</c:v>
                </c:pt>
                <c:pt idx="165">
                  <c:v>6397</c:v>
                </c:pt>
                <c:pt idx="166">
                  <c:v>6398</c:v>
                </c:pt>
                <c:pt idx="167">
                  <c:v>6399</c:v>
                </c:pt>
                <c:pt idx="168">
                  <c:v>6400</c:v>
                </c:pt>
                <c:pt idx="169">
                  <c:v>6401</c:v>
                </c:pt>
                <c:pt idx="170">
                  <c:v>6402</c:v>
                </c:pt>
                <c:pt idx="171">
                  <c:v>6403</c:v>
                </c:pt>
                <c:pt idx="172">
                  <c:v>6404</c:v>
                </c:pt>
                <c:pt idx="173">
                  <c:v>6405</c:v>
                </c:pt>
                <c:pt idx="174">
                  <c:v>6406</c:v>
                </c:pt>
                <c:pt idx="175">
                  <c:v>6407</c:v>
                </c:pt>
                <c:pt idx="176">
                  <c:v>6408</c:v>
                </c:pt>
                <c:pt idx="177">
                  <c:v>6409</c:v>
                </c:pt>
                <c:pt idx="178">
                  <c:v>6410</c:v>
                </c:pt>
                <c:pt idx="179">
                  <c:v>6411</c:v>
                </c:pt>
                <c:pt idx="180">
                  <c:v>6412</c:v>
                </c:pt>
                <c:pt idx="181">
                  <c:v>6413</c:v>
                </c:pt>
                <c:pt idx="182">
                  <c:v>6414</c:v>
                </c:pt>
                <c:pt idx="183">
                  <c:v>6415</c:v>
                </c:pt>
                <c:pt idx="184">
                  <c:v>6416</c:v>
                </c:pt>
                <c:pt idx="185">
                  <c:v>6417</c:v>
                </c:pt>
                <c:pt idx="186">
                  <c:v>6418</c:v>
                </c:pt>
                <c:pt idx="187">
                  <c:v>6419</c:v>
                </c:pt>
                <c:pt idx="188">
                  <c:v>6420</c:v>
                </c:pt>
                <c:pt idx="189">
                  <c:v>6421</c:v>
                </c:pt>
                <c:pt idx="190">
                  <c:v>6422</c:v>
                </c:pt>
                <c:pt idx="191">
                  <c:v>6423</c:v>
                </c:pt>
                <c:pt idx="192">
                  <c:v>6424</c:v>
                </c:pt>
                <c:pt idx="193">
                  <c:v>6425</c:v>
                </c:pt>
                <c:pt idx="194">
                  <c:v>6426</c:v>
                </c:pt>
                <c:pt idx="195">
                  <c:v>6427</c:v>
                </c:pt>
                <c:pt idx="196">
                  <c:v>6428</c:v>
                </c:pt>
                <c:pt idx="197">
                  <c:v>6429</c:v>
                </c:pt>
                <c:pt idx="198">
                  <c:v>6430</c:v>
                </c:pt>
                <c:pt idx="199">
                  <c:v>6431</c:v>
                </c:pt>
                <c:pt idx="200">
                  <c:v>6432</c:v>
                </c:pt>
                <c:pt idx="201">
                  <c:v>6433</c:v>
                </c:pt>
                <c:pt idx="202">
                  <c:v>6434</c:v>
                </c:pt>
                <c:pt idx="203">
                  <c:v>6435</c:v>
                </c:pt>
                <c:pt idx="204">
                  <c:v>6436</c:v>
                </c:pt>
                <c:pt idx="205">
                  <c:v>6437</c:v>
                </c:pt>
                <c:pt idx="206">
                  <c:v>6438</c:v>
                </c:pt>
                <c:pt idx="207">
                  <c:v>6439</c:v>
                </c:pt>
                <c:pt idx="208">
                  <c:v>6440</c:v>
                </c:pt>
                <c:pt idx="209">
                  <c:v>6441</c:v>
                </c:pt>
                <c:pt idx="210">
                  <c:v>6442</c:v>
                </c:pt>
                <c:pt idx="211">
                  <c:v>6443</c:v>
                </c:pt>
                <c:pt idx="212">
                  <c:v>6444</c:v>
                </c:pt>
                <c:pt idx="213">
                  <c:v>6445</c:v>
                </c:pt>
                <c:pt idx="214">
                  <c:v>6446</c:v>
                </c:pt>
                <c:pt idx="215">
                  <c:v>6447</c:v>
                </c:pt>
                <c:pt idx="216">
                  <c:v>6448</c:v>
                </c:pt>
                <c:pt idx="217">
                  <c:v>6449</c:v>
                </c:pt>
                <c:pt idx="218">
                  <c:v>6450</c:v>
                </c:pt>
                <c:pt idx="219">
                  <c:v>6451</c:v>
                </c:pt>
                <c:pt idx="220">
                  <c:v>6452</c:v>
                </c:pt>
                <c:pt idx="221">
                  <c:v>6453</c:v>
                </c:pt>
                <c:pt idx="222">
                  <c:v>6454</c:v>
                </c:pt>
                <c:pt idx="223">
                  <c:v>6455</c:v>
                </c:pt>
                <c:pt idx="224">
                  <c:v>6456</c:v>
                </c:pt>
                <c:pt idx="225">
                  <c:v>6457</c:v>
                </c:pt>
                <c:pt idx="226">
                  <c:v>6458</c:v>
                </c:pt>
                <c:pt idx="227">
                  <c:v>6459</c:v>
                </c:pt>
                <c:pt idx="228">
                  <c:v>6460</c:v>
                </c:pt>
                <c:pt idx="229">
                  <c:v>6461</c:v>
                </c:pt>
                <c:pt idx="230">
                  <c:v>6462</c:v>
                </c:pt>
                <c:pt idx="231">
                  <c:v>6463</c:v>
                </c:pt>
                <c:pt idx="232">
                  <c:v>6464</c:v>
                </c:pt>
                <c:pt idx="233">
                  <c:v>6465</c:v>
                </c:pt>
                <c:pt idx="234">
                  <c:v>6466</c:v>
                </c:pt>
                <c:pt idx="235">
                  <c:v>6467</c:v>
                </c:pt>
                <c:pt idx="236">
                  <c:v>6468</c:v>
                </c:pt>
                <c:pt idx="237">
                  <c:v>6469</c:v>
                </c:pt>
                <c:pt idx="238">
                  <c:v>6470</c:v>
                </c:pt>
                <c:pt idx="239">
                  <c:v>6471</c:v>
                </c:pt>
                <c:pt idx="240">
                  <c:v>6472</c:v>
                </c:pt>
                <c:pt idx="241">
                  <c:v>6473</c:v>
                </c:pt>
                <c:pt idx="242">
                  <c:v>6474</c:v>
                </c:pt>
                <c:pt idx="243">
                  <c:v>6475</c:v>
                </c:pt>
                <c:pt idx="244">
                  <c:v>6476</c:v>
                </c:pt>
                <c:pt idx="245">
                  <c:v>6477</c:v>
                </c:pt>
                <c:pt idx="246">
                  <c:v>6478</c:v>
                </c:pt>
                <c:pt idx="247">
                  <c:v>6479</c:v>
                </c:pt>
                <c:pt idx="248">
                  <c:v>6480</c:v>
                </c:pt>
                <c:pt idx="249">
                  <c:v>6481</c:v>
                </c:pt>
                <c:pt idx="250">
                  <c:v>6482</c:v>
                </c:pt>
                <c:pt idx="251">
                  <c:v>6483</c:v>
                </c:pt>
                <c:pt idx="252">
                  <c:v>6484</c:v>
                </c:pt>
                <c:pt idx="253">
                  <c:v>6485</c:v>
                </c:pt>
                <c:pt idx="254">
                  <c:v>6486</c:v>
                </c:pt>
                <c:pt idx="255">
                  <c:v>6487</c:v>
                </c:pt>
                <c:pt idx="256">
                  <c:v>6488</c:v>
                </c:pt>
                <c:pt idx="257">
                  <c:v>6489</c:v>
                </c:pt>
                <c:pt idx="258">
                  <c:v>6490</c:v>
                </c:pt>
                <c:pt idx="259">
                  <c:v>6491</c:v>
                </c:pt>
                <c:pt idx="260">
                  <c:v>6492</c:v>
                </c:pt>
                <c:pt idx="261">
                  <c:v>6493</c:v>
                </c:pt>
                <c:pt idx="262">
                  <c:v>6494</c:v>
                </c:pt>
                <c:pt idx="263">
                  <c:v>6495</c:v>
                </c:pt>
                <c:pt idx="264">
                  <c:v>6496</c:v>
                </c:pt>
                <c:pt idx="265">
                  <c:v>6497</c:v>
                </c:pt>
                <c:pt idx="266">
                  <c:v>6498</c:v>
                </c:pt>
                <c:pt idx="267">
                  <c:v>6499</c:v>
                </c:pt>
                <c:pt idx="268">
                  <c:v>6500</c:v>
                </c:pt>
                <c:pt idx="269">
                  <c:v>6501</c:v>
                </c:pt>
                <c:pt idx="270">
                  <c:v>6502</c:v>
                </c:pt>
                <c:pt idx="271">
                  <c:v>6503</c:v>
                </c:pt>
                <c:pt idx="272">
                  <c:v>6504</c:v>
                </c:pt>
                <c:pt idx="273">
                  <c:v>6505</c:v>
                </c:pt>
                <c:pt idx="274">
                  <c:v>6506</c:v>
                </c:pt>
                <c:pt idx="275">
                  <c:v>6507</c:v>
                </c:pt>
                <c:pt idx="276">
                  <c:v>6508</c:v>
                </c:pt>
                <c:pt idx="277">
                  <c:v>6509</c:v>
                </c:pt>
                <c:pt idx="278">
                  <c:v>6510</c:v>
                </c:pt>
                <c:pt idx="279">
                  <c:v>6511</c:v>
                </c:pt>
                <c:pt idx="280">
                  <c:v>6512</c:v>
                </c:pt>
                <c:pt idx="281">
                  <c:v>6513</c:v>
                </c:pt>
                <c:pt idx="282">
                  <c:v>6514</c:v>
                </c:pt>
                <c:pt idx="283">
                  <c:v>6515</c:v>
                </c:pt>
                <c:pt idx="284">
                  <c:v>6516</c:v>
                </c:pt>
                <c:pt idx="285">
                  <c:v>6517</c:v>
                </c:pt>
                <c:pt idx="286">
                  <c:v>6518</c:v>
                </c:pt>
                <c:pt idx="287">
                  <c:v>6519</c:v>
                </c:pt>
                <c:pt idx="288">
                  <c:v>6520</c:v>
                </c:pt>
                <c:pt idx="289">
                  <c:v>6521</c:v>
                </c:pt>
                <c:pt idx="290">
                  <c:v>6522</c:v>
                </c:pt>
                <c:pt idx="291">
                  <c:v>6523</c:v>
                </c:pt>
                <c:pt idx="292">
                  <c:v>6524</c:v>
                </c:pt>
                <c:pt idx="293">
                  <c:v>6525</c:v>
                </c:pt>
                <c:pt idx="294">
                  <c:v>6526</c:v>
                </c:pt>
                <c:pt idx="295">
                  <c:v>6527</c:v>
                </c:pt>
                <c:pt idx="296">
                  <c:v>6528</c:v>
                </c:pt>
                <c:pt idx="297">
                  <c:v>6529</c:v>
                </c:pt>
                <c:pt idx="298">
                  <c:v>6530</c:v>
                </c:pt>
                <c:pt idx="299">
                  <c:v>6531</c:v>
                </c:pt>
                <c:pt idx="300">
                  <c:v>6532</c:v>
                </c:pt>
                <c:pt idx="301">
                  <c:v>6533</c:v>
                </c:pt>
                <c:pt idx="302">
                  <c:v>6534</c:v>
                </c:pt>
                <c:pt idx="303">
                  <c:v>6535</c:v>
                </c:pt>
                <c:pt idx="304">
                  <c:v>6536</c:v>
                </c:pt>
                <c:pt idx="305">
                  <c:v>6537</c:v>
                </c:pt>
                <c:pt idx="306">
                  <c:v>6538</c:v>
                </c:pt>
                <c:pt idx="307">
                  <c:v>6539</c:v>
                </c:pt>
                <c:pt idx="308">
                  <c:v>6540</c:v>
                </c:pt>
                <c:pt idx="309">
                  <c:v>6541</c:v>
                </c:pt>
                <c:pt idx="310">
                  <c:v>6542</c:v>
                </c:pt>
                <c:pt idx="311">
                  <c:v>6543</c:v>
                </c:pt>
                <c:pt idx="312">
                  <c:v>6544</c:v>
                </c:pt>
                <c:pt idx="313">
                  <c:v>6545</c:v>
                </c:pt>
                <c:pt idx="314">
                  <c:v>6546</c:v>
                </c:pt>
                <c:pt idx="315">
                  <c:v>6547</c:v>
                </c:pt>
                <c:pt idx="316">
                  <c:v>6548</c:v>
                </c:pt>
                <c:pt idx="317">
                  <c:v>6549</c:v>
                </c:pt>
                <c:pt idx="318">
                  <c:v>6550</c:v>
                </c:pt>
                <c:pt idx="319">
                  <c:v>6551</c:v>
                </c:pt>
                <c:pt idx="320">
                  <c:v>6552</c:v>
                </c:pt>
                <c:pt idx="321">
                  <c:v>6553</c:v>
                </c:pt>
                <c:pt idx="322">
                  <c:v>6554</c:v>
                </c:pt>
                <c:pt idx="323">
                  <c:v>6555</c:v>
                </c:pt>
                <c:pt idx="324">
                  <c:v>6556</c:v>
                </c:pt>
                <c:pt idx="325">
                  <c:v>6557</c:v>
                </c:pt>
                <c:pt idx="326">
                  <c:v>6558</c:v>
                </c:pt>
                <c:pt idx="327">
                  <c:v>6559</c:v>
                </c:pt>
                <c:pt idx="328">
                  <c:v>6560</c:v>
                </c:pt>
                <c:pt idx="329">
                  <c:v>6561</c:v>
                </c:pt>
                <c:pt idx="330">
                  <c:v>6562</c:v>
                </c:pt>
                <c:pt idx="331">
                  <c:v>6563</c:v>
                </c:pt>
                <c:pt idx="332">
                  <c:v>6564</c:v>
                </c:pt>
                <c:pt idx="333">
                  <c:v>6565</c:v>
                </c:pt>
                <c:pt idx="334">
                  <c:v>6566</c:v>
                </c:pt>
                <c:pt idx="335">
                  <c:v>6567</c:v>
                </c:pt>
                <c:pt idx="336">
                  <c:v>6568</c:v>
                </c:pt>
                <c:pt idx="337">
                  <c:v>6569</c:v>
                </c:pt>
                <c:pt idx="338">
                  <c:v>6570</c:v>
                </c:pt>
                <c:pt idx="339">
                  <c:v>6571</c:v>
                </c:pt>
                <c:pt idx="340">
                  <c:v>6572</c:v>
                </c:pt>
                <c:pt idx="341">
                  <c:v>6573</c:v>
                </c:pt>
                <c:pt idx="342">
                  <c:v>6574</c:v>
                </c:pt>
                <c:pt idx="343">
                  <c:v>6575</c:v>
                </c:pt>
                <c:pt idx="344">
                  <c:v>6576</c:v>
                </c:pt>
                <c:pt idx="345">
                  <c:v>6577</c:v>
                </c:pt>
                <c:pt idx="346">
                  <c:v>6578</c:v>
                </c:pt>
                <c:pt idx="347">
                  <c:v>6579</c:v>
                </c:pt>
                <c:pt idx="348">
                  <c:v>6580</c:v>
                </c:pt>
                <c:pt idx="349">
                  <c:v>6581</c:v>
                </c:pt>
                <c:pt idx="350">
                  <c:v>6582</c:v>
                </c:pt>
                <c:pt idx="351">
                  <c:v>6583</c:v>
                </c:pt>
                <c:pt idx="352">
                  <c:v>6584</c:v>
                </c:pt>
                <c:pt idx="353">
                  <c:v>6585</c:v>
                </c:pt>
                <c:pt idx="354">
                  <c:v>6586</c:v>
                </c:pt>
                <c:pt idx="355">
                  <c:v>6587</c:v>
                </c:pt>
                <c:pt idx="356">
                  <c:v>6588</c:v>
                </c:pt>
                <c:pt idx="357">
                  <c:v>6589</c:v>
                </c:pt>
                <c:pt idx="358">
                  <c:v>6590</c:v>
                </c:pt>
                <c:pt idx="359">
                  <c:v>6591</c:v>
                </c:pt>
                <c:pt idx="360">
                  <c:v>6592</c:v>
                </c:pt>
                <c:pt idx="361">
                  <c:v>6593</c:v>
                </c:pt>
                <c:pt idx="362">
                  <c:v>6594</c:v>
                </c:pt>
                <c:pt idx="363">
                  <c:v>6595</c:v>
                </c:pt>
                <c:pt idx="364">
                  <c:v>6596</c:v>
                </c:pt>
                <c:pt idx="365">
                  <c:v>6597</c:v>
                </c:pt>
              </c:numCache>
            </c:numRef>
          </c:xVal>
          <c:yVal>
            <c:numRef>
              <c:f>Graph!$B$2070:$B$2433</c:f>
              <c:numCache>
                <c:formatCode>General</c:formatCode>
                <c:ptCount val="36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Graph!$A$2069:$A$2434</c:f>
              <c:numCache>
                <c:formatCode>General</c:formatCode>
                <c:ptCount val="366"/>
                <c:pt idx="0">
                  <c:v>6232</c:v>
                </c:pt>
                <c:pt idx="1">
                  <c:v>6233</c:v>
                </c:pt>
                <c:pt idx="2">
                  <c:v>6234</c:v>
                </c:pt>
                <c:pt idx="3">
                  <c:v>6235</c:v>
                </c:pt>
                <c:pt idx="4">
                  <c:v>6236</c:v>
                </c:pt>
                <c:pt idx="5">
                  <c:v>6237</c:v>
                </c:pt>
                <c:pt idx="6">
                  <c:v>6238</c:v>
                </c:pt>
                <c:pt idx="7">
                  <c:v>6239</c:v>
                </c:pt>
                <c:pt idx="8">
                  <c:v>6240</c:v>
                </c:pt>
                <c:pt idx="9">
                  <c:v>6241</c:v>
                </c:pt>
                <c:pt idx="10">
                  <c:v>6242</c:v>
                </c:pt>
                <c:pt idx="11">
                  <c:v>6243</c:v>
                </c:pt>
                <c:pt idx="12">
                  <c:v>6244</c:v>
                </c:pt>
                <c:pt idx="13">
                  <c:v>6245</c:v>
                </c:pt>
                <c:pt idx="14">
                  <c:v>6246</c:v>
                </c:pt>
                <c:pt idx="15">
                  <c:v>6247</c:v>
                </c:pt>
                <c:pt idx="16">
                  <c:v>6248</c:v>
                </c:pt>
                <c:pt idx="17">
                  <c:v>6249</c:v>
                </c:pt>
                <c:pt idx="18">
                  <c:v>6250</c:v>
                </c:pt>
                <c:pt idx="19">
                  <c:v>6251</c:v>
                </c:pt>
                <c:pt idx="20">
                  <c:v>6252</c:v>
                </c:pt>
                <c:pt idx="21">
                  <c:v>6253</c:v>
                </c:pt>
                <c:pt idx="22">
                  <c:v>6254</c:v>
                </c:pt>
                <c:pt idx="23">
                  <c:v>6255</c:v>
                </c:pt>
                <c:pt idx="24">
                  <c:v>6256</c:v>
                </c:pt>
                <c:pt idx="25">
                  <c:v>6257</c:v>
                </c:pt>
                <c:pt idx="26">
                  <c:v>6258</c:v>
                </c:pt>
                <c:pt idx="27">
                  <c:v>6259</c:v>
                </c:pt>
                <c:pt idx="28">
                  <c:v>6260</c:v>
                </c:pt>
                <c:pt idx="29">
                  <c:v>6261</c:v>
                </c:pt>
                <c:pt idx="30">
                  <c:v>6262</c:v>
                </c:pt>
                <c:pt idx="31">
                  <c:v>6263</c:v>
                </c:pt>
                <c:pt idx="32">
                  <c:v>6264</c:v>
                </c:pt>
                <c:pt idx="33">
                  <c:v>6265</c:v>
                </c:pt>
                <c:pt idx="34">
                  <c:v>6266</c:v>
                </c:pt>
                <c:pt idx="35">
                  <c:v>6267</c:v>
                </c:pt>
                <c:pt idx="36">
                  <c:v>6268</c:v>
                </c:pt>
                <c:pt idx="37">
                  <c:v>6269</c:v>
                </c:pt>
                <c:pt idx="38">
                  <c:v>6270</c:v>
                </c:pt>
                <c:pt idx="39">
                  <c:v>6271</c:v>
                </c:pt>
                <c:pt idx="40">
                  <c:v>6272</c:v>
                </c:pt>
                <c:pt idx="41">
                  <c:v>6273</c:v>
                </c:pt>
                <c:pt idx="42">
                  <c:v>6274</c:v>
                </c:pt>
                <c:pt idx="43">
                  <c:v>6275</c:v>
                </c:pt>
                <c:pt idx="44">
                  <c:v>6276</c:v>
                </c:pt>
                <c:pt idx="45">
                  <c:v>6277</c:v>
                </c:pt>
                <c:pt idx="46">
                  <c:v>6278</c:v>
                </c:pt>
                <c:pt idx="47">
                  <c:v>6279</c:v>
                </c:pt>
                <c:pt idx="48">
                  <c:v>6280</c:v>
                </c:pt>
                <c:pt idx="49">
                  <c:v>6281</c:v>
                </c:pt>
                <c:pt idx="50">
                  <c:v>6282</c:v>
                </c:pt>
                <c:pt idx="51">
                  <c:v>6283</c:v>
                </c:pt>
                <c:pt idx="52">
                  <c:v>6284</c:v>
                </c:pt>
                <c:pt idx="53">
                  <c:v>6285</c:v>
                </c:pt>
                <c:pt idx="54">
                  <c:v>6286</c:v>
                </c:pt>
                <c:pt idx="55">
                  <c:v>6287</c:v>
                </c:pt>
                <c:pt idx="56">
                  <c:v>6288</c:v>
                </c:pt>
                <c:pt idx="57">
                  <c:v>6289</c:v>
                </c:pt>
                <c:pt idx="58">
                  <c:v>6290</c:v>
                </c:pt>
                <c:pt idx="59">
                  <c:v>6291</c:v>
                </c:pt>
                <c:pt idx="60">
                  <c:v>6292</c:v>
                </c:pt>
                <c:pt idx="61">
                  <c:v>6293</c:v>
                </c:pt>
                <c:pt idx="62">
                  <c:v>6294</c:v>
                </c:pt>
                <c:pt idx="63">
                  <c:v>6295</c:v>
                </c:pt>
                <c:pt idx="64">
                  <c:v>6296</c:v>
                </c:pt>
                <c:pt idx="65">
                  <c:v>6297</c:v>
                </c:pt>
                <c:pt idx="66">
                  <c:v>6298</c:v>
                </c:pt>
                <c:pt idx="67">
                  <c:v>6299</c:v>
                </c:pt>
                <c:pt idx="68">
                  <c:v>6300</c:v>
                </c:pt>
                <c:pt idx="69">
                  <c:v>6301</c:v>
                </c:pt>
                <c:pt idx="70">
                  <c:v>6302</c:v>
                </c:pt>
                <c:pt idx="71">
                  <c:v>6303</c:v>
                </c:pt>
                <c:pt idx="72">
                  <c:v>6304</c:v>
                </c:pt>
                <c:pt idx="73">
                  <c:v>6305</c:v>
                </c:pt>
                <c:pt idx="74">
                  <c:v>6306</c:v>
                </c:pt>
                <c:pt idx="75">
                  <c:v>6307</c:v>
                </c:pt>
                <c:pt idx="76">
                  <c:v>6308</c:v>
                </c:pt>
                <c:pt idx="77">
                  <c:v>6309</c:v>
                </c:pt>
                <c:pt idx="78">
                  <c:v>6310</c:v>
                </c:pt>
                <c:pt idx="79">
                  <c:v>6311</c:v>
                </c:pt>
                <c:pt idx="80">
                  <c:v>6312</c:v>
                </c:pt>
                <c:pt idx="81">
                  <c:v>6313</c:v>
                </c:pt>
                <c:pt idx="82">
                  <c:v>6314</c:v>
                </c:pt>
                <c:pt idx="83">
                  <c:v>6315</c:v>
                </c:pt>
                <c:pt idx="84">
                  <c:v>6316</c:v>
                </c:pt>
                <c:pt idx="85">
                  <c:v>6317</c:v>
                </c:pt>
                <c:pt idx="86">
                  <c:v>6318</c:v>
                </c:pt>
                <c:pt idx="87">
                  <c:v>6319</c:v>
                </c:pt>
                <c:pt idx="88">
                  <c:v>6320</c:v>
                </c:pt>
                <c:pt idx="89">
                  <c:v>6321</c:v>
                </c:pt>
                <c:pt idx="90">
                  <c:v>6322</c:v>
                </c:pt>
                <c:pt idx="91">
                  <c:v>6323</c:v>
                </c:pt>
                <c:pt idx="92">
                  <c:v>6324</c:v>
                </c:pt>
                <c:pt idx="93">
                  <c:v>6325</c:v>
                </c:pt>
                <c:pt idx="94">
                  <c:v>6326</c:v>
                </c:pt>
                <c:pt idx="95">
                  <c:v>6327</c:v>
                </c:pt>
                <c:pt idx="96">
                  <c:v>6328</c:v>
                </c:pt>
                <c:pt idx="97">
                  <c:v>6329</c:v>
                </c:pt>
                <c:pt idx="98">
                  <c:v>6330</c:v>
                </c:pt>
                <c:pt idx="99">
                  <c:v>6331</c:v>
                </c:pt>
                <c:pt idx="100">
                  <c:v>6332</c:v>
                </c:pt>
                <c:pt idx="101">
                  <c:v>6333</c:v>
                </c:pt>
                <c:pt idx="102">
                  <c:v>6334</c:v>
                </c:pt>
                <c:pt idx="103">
                  <c:v>6335</c:v>
                </c:pt>
                <c:pt idx="104">
                  <c:v>6336</c:v>
                </c:pt>
                <c:pt idx="105">
                  <c:v>6337</c:v>
                </c:pt>
                <c:pt idx="106">
                  <c:v>6338</c:v>
                </c:pt>
                <c:pt idx="107">
                  <c:v>6339</c:v>
                </c:pt>
                <c:pt idx="108">
                  <c:v>6340</c:v>
                </c:pt>
                <c:pt idx="109">
                  <c:v>6341</c:v>
                </c:pt>
                <c:pt idx="110">
                  <c:v>6342</c:v>
                </c:pt>
                <c:pt idx="111">
                  <c:v>6343</c:v>
                </c:pt>
                <c:pt idx="112">
                  <c:v>6344</c:v>
                </c:pt>
                <c:pt idx="113">
                  <c:v>6345</c:v>
                </c:pt>
                <c:pt idx="114">
                  <c:v>6346</c:v>
                </c:pt>
                <c:pt idx="115">
                  <c:v>6347</c:v>
                </c:pt>
                <c:pt idx="116">
                  <c:v>6348</c:v>
                </c:pt>
                <c:pt idx="117">
                  <c:v>6349</c:v>
                </c:pt>
                <c:pt idx="118">
                  <c:v>6350</c:v>
                </c:pt>
                <c:pt idx="119">
                  <c:v>6351</c:v>
                </c:pt>
                <c:pt idx="120">
                  <c:v>6352</c:v>
                </c:pt>
                <c:pt idx="121">
                  <c:v>6353</c:v>
                </c:pt>
                <c:pt idx="122">
                  <c:v>6354</c:v>
                </c:pt>
                <c:pt idx="123">
                  <c:v>6355</c:v>
                </c:pt>
                <c:pt idx="124">
                  <c:v>6356</c:v>
                </c:pt>
                <c:pt idx="125">
                  <c:v>6357</c:v>
                </c:pt>
                <c:pt idx="126">
                  <c:v>6358</c:v>
                </c:pt>
                <c:pt idx="127">
                  <c:v>6359</c:v>
                </c:pt>
                <c:pt idx="128">
                  <c:v>6360</c:v>
                </c:pt>
                <c:pt idx="129">
                  <c:v>6361</c:v>
                </c:pt>
                <c:pt idx="130">
                  <c:v>6362</c:v>
                </c:pt>
                <c:pt idx="131">
                  <c:v>6363</c:v>
                </c:pt>
                <c:pt idx="132">
                  <c:v>6364</c:v>
                </c:pt>
                <c:pt idx="133">
                  <c:v>6365</c:v>
                </c:pt>
                <c:pt idx="134">
                  <c:v>6366</c:v>
                </c:pt>
                <c:pt idx="135">
                  <c:v>6367</c:v>
                </c:pt>
                <c:pt idx="136">
                  <c:v>6368</c:v>
                </c:pt>
                <c:pt idx="137">
                  <c:v>6369</c:v>
                </c:pt>
                <c:pt idx="138">
                  <c:v>6370</c:v>
                </c:pt>
                <c:pt idx="139">
                  <c:v>6371</c:v>
                </c:pt>
                <c:pt idx="140">
                  <c:v>6372</c:v>
                </c:pt>
                <c:pt idx="141">
                  <c:v>6373</c:v>
                </c:pt>
                <c:pt idx="142">
                  <c:v>6374</c:v>
                </c:pt>
                <c:pt idx="143">
                  <c:v>6375</c:v>
                </c:pt>
                <c:pt idx="144">
                  <c:v>6376</c:v>
                </c:pt>
                <c:pt idx="145">
                  <c:v>6377</c:v>
                </c:pt>
                <c:pt idx="146">
                  <c:v>6378</c:v>
                </c:pt>
                <c:pt idx="147">
                  <c:v>6379</c:v>
                </c:pt>
                <c:pt idx="148">
                  <c:v>6380</c:v>
                </c:pt>
                <c:pt idx="149">
                  <c:v>6381</c:v>
                </c:pt>
                <c:pt idx="150">
                  <c:v>6382</c:v>
                </c:pt>
                <c:pt idx="151">
                  <c:v>6383</c:v>
                </c:pt>
                <c:pt idx="152">
                  <c:v>6384</c:v>
                </c:pt>
                <c:pt idx="153">
                  <c:v>6385</c:v>
                </c:pt>
                <c:pt idx="154">
                  <c:v>6386</c:v>
                </c:pt>
                <c:pt idx="155">
                  <c:v>6387</c:v>
                </c:pt>
                <c:pt idx="156">
                  <c:v>6388</c:v>
                </c:pt>
                <c:pt idx="157">
                  <c:v>6389</c:v>
                </c:pt>
                <c:pt idx="158">
                  <c:v>6390</c:v>
                </c:pt>
                <c:pt idx="159">
                  <c:v>6391</c:v>
                </c:pt>
                <c:pt idx="160">
                  <c:v>6392</c:v>
                </c:pt>
                <c:pt idx="161">
                  <c:v>6393</c:v>
                </c:pt>
                <c:pt idx="162">
                  <c:v>6394</c:v>
                </c:pt>
                <c:pt idx="163">
                  <c:v>6395</c:v>
                </c:pt>
                <c:pt idx="164">
                  <c:v>6396</c:v>
                </c:pt>
                <c:pt idx="165">
                  <c:v>6397</c:v>
                </c:pt>
                <c:pt idx="166">
                  <c:v>6398</c:v>
                </c:pt>
                <c:pt idx="167">
                  <c:v>6399</c:v>
                </c:pt>
                <c:pt idx="168">
                  <c:v>6400</c:v>
                </c:pt>
                <c:pt idx="169">
                  <c:v>6401</c:v>
                </c:pt>
                <c:pt idx="170">
                  <c:v>6402</c:v>
                </c:pt>
                <c:pt idx="171">
                  <c:v>6403</c:v>
                </c:pt>
                <c:pt idx="172">
                  <c:v>6404</c:v>
                </c:pt>
                <c:pt idx="173">
                  <c:v>6405</c:v>
                </c:pt>
                <c:pt idx="174">
                  <c:v>6406</c:v>
                </c:pt>
                <c:pt idx="175">
                  <c:v>6407</c:v>
                </c:pt>
                <c:pt idx="176">
                  <c:v>6408</c:v>
                </c:pt>
                <c:pt idx="177">
                  <c:v>6409</c:v>
                </c:pt>
                <c:pt idx="178">
                  <c:v>6410</c:v>
                </c:pt>
                <c:pt idx="179">
                  <c:v>6411</c:v>
                </c:pt>
                <c:pt idx="180">
                  <c:v>6412</c:v>
                </c:pt>
                <c:pt idx="181">
                  <c:v>6413</c:v>
                </c:pt>
                <c:pt idx="182">
                  <c:v>6414</c:v>
                </c:pt>
                <c:pt idx="183">
                  <c:v>6415</c:v>
                </c:pt>
                <c:pt idx="184">
                  <c:v>6416</c:v>
                </c:pt>
                <c:pt idx="185">
                  <c:v>6417</c:v>
                </c:pt>
                <c:pt idx="186">
                  <c:v>6418</c:v>
                </c:pt>
                <c:pt idx="187">
                  <c:v>6419</c:v>
                </c:pt>
                <c:pt idx="188">
                  <c:v>6420</c:v>
                </c:pt>
                <c:pt idx="189">
                  <c:v>6421</c:v>
                </c:pt>
                <c:pt idx="190">
                  <c:v>6422</c:v>
                </c:pt>
                <c:pt idx="191">
                  <c:v>6423</c:v>
                </c:pt>
                <c:pt idx="192">
                  <c:v>6424</c:v>
                </c:pt>
                <c:pt idx="193">
                  <c:v>6425</c:v>
                </c:pt>
                <c:pt idx="194">
                  <c:v>6426</c:v>
                </c:pt>
                <c:pt idx="195">
                  <c:v>6427</c:v>
                </c:pt>
                <c:pt idx="196">
                  <c:v>6428</c:v>
                </c:pt>
                <c:pt idx="197">
                  <c:v>6429</c:v>
                </c:pt>
                <c:pt idx="198">
                  <c:v>6430</c:v>
                </c:pt>
                <c:pt idx="199">
                  <c:v>6431</c:v>
                </c:pt>
                <c:pt idx="200">
                  <c:v>6432</c:v>
                </c:pt>
                <c:pt idx="201">
                  <c:v>6433</c:v>
                </c:pt>
                <c:pt idx="202">
                  <c:v>6434</c:v>
                </c:pt>
                <c:pt idx="203">
                  <c:v>6435</c:v>
                </c:pt>
                <c:pt idx="204">
                  <c:v>6436</c:v>
                </c:pt>
                <c:pt idx="205">
                  <c:v>6437</c:v>
                </c:pt>
                <c:pt idx="206">
                  <c:v>6438</c:v>
                </c:pt>
                <c:pt idx="207">
                  <c:v>6439</c:v>
                </c:pt>
                <c:pt idx="208">
                  <c:v>6440</c:v>
                </c:pt>
                <c:pt idx="209">
                  <c:v>6441</c:v>
                </c:pt>
                <c:pt idx="210">
                  <c:v>6442</c:v>
                </c:pt>
                <c:pt idx="211">
                  <c:v>6443</c:v>
                </c:pt>
                <c:pt idx="212">
                  <c:v>6444</c:v>
                </c:pt>
                <c:pt idx="213">
                  <c:v>6445</c:v>
                </c:pt>
                <c:pt idx="214">
                  <c:v>6446</c:v>
                </c:pt>
                <c:pt idx="215">
                  <c:v>6447</c:v>
                </c:pt>
                <c:pt idx="216">
                  <c:v>6448</c:v>
                </c:pt>
                <c:pt idx="217">
                  <c:v>6449</c:v>
                </c:pt>
                <c:pt idx="218">
                  <c:v>6450</c:v>
                </c:pt>
                <c:pt idx="219">
                  <c:v>6451</c:v>
                </c:pt>
                <c:pt idx="220">
                  <c:v>6452</c:v>
                </c:pt>
                <c:pt idx="221">
                  <c:v>6453</c:v>
                </c:pt>
                <c:pt idx="222">
                  <c:v>6454</c:v>
                </c:pt>
                <c:pt idx="223">
                  <c:v>6455</c:v>
                </c:pt>
                <c:pt idx="224">
                  <c:v>6456</c:v>
                </c:pt>
                <c:pt idx="225">
                  <c:v>6457</c:v>
                </c:pt>
                <c:pt idx="226">
                  <c:v>6458</c:v>
                </c:pt>
                <c:pt idx="227">
                  <c:v>6459</c:v>
                </c:pt>
                <c:pt idx="228">
                  <c:v>6460</c:v>
                </c:pt>
                <c:pt idx="229">
                  <c:v>6461</c:v>
                </c:pt>
                <c:pt idx="230">
                  <c:v>6462</c:v>
                </c:pt>
                <c:pt idx="231">
                  <c:v>6463</c:v>
                </c:pt>
                <c:pt idx="232">
                  <c:v>6464</c:v>
                </c:pt>
                <c:pt idx="233">
                  <c:v>6465</c:v>
                </c:pt>
                <c:pt idx="234">
                  <c:v>6466</c:v>
                </c:pt>
                <c:pt idx="235">
                  <c:v>6467</c:v>
                </c:pt>
                <c:pt idx="236">
                  <c:v>6468</c:v>
                </c:pt>
                <c:pt idx="237">
                  <c:v>6469</c:v>
                </c:pt>
                <c:pt idx="238">
                  <c:v>6470</c:v>
                </c:pt>
                <c:pt idx="239">
                  <c:v>6471</c:v>
                </c:pt>
                <c:pt idx="240">
                  <c:v>6472</c:v>
                </c:pt>
                <c:pt idx="241">
                  <c:v>6473</c:v>
                </c:pt>
                <c:pt idx="242">
                  <c:v>6474</c:v>
                </c:pt>
                <c:pt idx="243">
                  <c:v>6475</c:v>
                </c:pt>
                <c:pt idx="244">
                  <c:v>6476</c:v>
                </c:pt>
                <c:pt idx="245">
                  <c:v>6477</c:v>
                </c:pt>
                <c:pt idx="246">
                  <c:v>6478</c:v>
                </c:pt>
                <c:pt idx="247">
                  <c:v>6479</c:v>
                </c:pt>
                <c:pt idx="248">
                  <c:v>6480</c:v>
                </c:pt>
                <c:pt idx="249">
                  <c:v>6481</c:v>
                </c:pt>
                <c:pt idx="250">
                  <c:v>6482</c:v>
                </c:pt>
                <c:pt idx="251">
                  <c:v>6483</c:v>
                </c:pt>
                <c:pt idx="252">
                  <c:v>6484</c:v>
                </c:pt>
                <c:pt idx="253">
                  <c:v>6485</c:v>
                </c:pt>
                <c:pt idx="254">
                  <c:v>6486</c:v>
                </c:pt>
                <c:pt idx="255">
                  <c:v>6487</c:v>
                </c:pt>
                <c:pt idx="256">
                  <c:v>6488</c:v>
                </c:pt>
                <c:pt idx="257">
                  <c:v>6489</c:v>
                </c:pt>
                <c:pt idx="258">
                  <c:v>6490</c:v>
                </c:pt>
                <c:pt idx="259">
                  <c:v>6491</c:v>
                </c:pt>
                <c:pt idx="260">
                  <c:v>6492</c:v>
                </c:pt>
                <c:pt idx="261">
                  <c:v>6493</c:v>
                </c:pt>
                <c:pt idx="262">
                  <c:v>6494</c:v>
                </c:pt>
                <c:pt idx="263">
                  <c:v>6495</c:v>
                </c:pt>
                <c:pt idx="264">
                  <c:v>6496</c:v>
                </c:pt>
                <c:pt idx="265">
                  <c:v>6497</c:v>
                </c:pt>
                <c:pt idx="266">
                  <c:v>6498</c:v>
                </c:pt>
                <c:pt idx="267">
                  <c:v>6499</c:v>
                </c:pt>
                <c:pt idx="268">
                  <c:v>6500</c:v>
                </c:pt>
                <c:pt idx="269">
                  <c:v>6501</c:v>
                </c:pt>
                <c:pt idx="270">
                  <c:v>6502</c:v>
                </c:pt>
                <c:pt idx="271">
                  <c:v>6503</c:v>
                </c:pt>
                <c:pt idx="272">
                  <c:v>6504</c:v>
                </c:pt>
                <c:pt idx="273">
                  <c:v>6505</c:v>
                </c:pt>
                <c:pt idx="274">
                  <c:v>6506</c:v>
                </c:pt>
                <c:pt idx="275">
                  <c:v>6507</c:v>
                </c:pt>
                <c:pt idx="276">
                  <c:v>6508</c:v>
                </c:pt>
                <c:pt idx="277">
                  <c:v>6509</c:v>
                </c:pt>
                <c:pt idx="278">
                  <c:v>6510</c:v>
                </c:pt>
                <c:pt idx="279">
                  <c:v>6511</c:v>
                </c:pt>
                <c:pt idx="280">
                  <c:v>6512</c:v>
                </c:pt>
                <c:pt idx="281">
                  <c:v>6513</c:v>
                </c:pt>
                <c:pt idx="282">
                  <c:v>6514</c:v>
                </c:pt>
                <c:pt idx="283">
                  <c:v>6515</c:v>
                </c:pt>
                <c:pt idx="284">
                  <c:v>6516</c:v>
                </c:pt>
                <c:pt idx="285">
                  <c:v>6517</c:v>
                </c:pt>
                <c:pt idx="286">
                  <c:v>6518</c:v>
                </c:pt>
                <c:pt idx="287">
                  <c:v>6519</c:v>
                </c:pt>
                <c:pt idx="288">
                  <c:v>6520</c:v>
                </c:pt>
                <c:pt idx="289">
                  <c:v>6521</c:v>
                </c:pt>
                <c:pt idx="290">
                  <c:v>6522</c:v>
                </c:pt>
                <c:pt idx="291">
                  <c:v>6523</c:v>
                </c:pt>
                <c:pt idx="292">
                  <c:v>6524</c:v>
                </c:pt>
                <c:pt idx="293">
                  <c:v>6525</c:v>
                </c:pt>
                <c:pt idx="294">
                  <c:v>6526</c:v>
                </c:pt>
                <c:pt idx="295">
                  <c:v>6527</c:v>
                </c:pt>
                <c:pt idx="296">
                  <c:v>6528</c:v>
                </c:pt>
                <c:pt idx="297">
                  <c:v>6529</c:v>
                </c:pt>
                <c:pt idx="298">
                  <c:v>6530</c:v>
                </c:pt>
                <c:pt idx="299">
                  <c:v>6531</c:v>
                </c:pt>
                <c:pt idx="300">
                  <c:v>6532</c:v>
                </c:pt>
                <c:pt idx="301">
                  <c:v>6533</c:v>
                </c:pt>
                <c:pt idx="302">
                  <c:v>6534</c:v>
                </c:pt>
                <c:pt idx="303">
                  <c:v>6535</c:v>
                </c:pt>
                <c:pt idx="304">
                  <c:v>6536</c:v>
                </c:pt>
                <c:pt idx="305">
                  <c:v>6537</c:v>
                </c:pt>
                <c:pt idx="306">
                  <c:v>6538</c:v>
                </c:pt>
                <c:pt idx="307">
                  <c:v>6539</c:v>
                </c:pt>
                <c:pt idx="308">
                  <c:v>6540</c:v>
                </c:pt>
                <c:pt idx="309">
                  <c:v>6541</c:v>
                </c:pt>
                <c:pt idx="310">
                  <c:v>6542</c:v>
                </c:pt>
                <c:pt idx="311">
                  <c:v>6543</c:v>
                </c:pt>
                <c:pt idx="312">
                  <c:v>6544</c:v>
                </c:pt>
                <c:pt idx="313">
                  <c:v>6545</c:v>
                </c:pt>
                <c:pt idx="314">
                  <c:v>6546</c:v>
                </c:pt>
                <c:pt idx="315">
                  <c:v>6547</c:v>
                </c:pt>
                <c:pt idx="316">
                  <c:v>6548</c:v>
                </c:pt>
                <c:pt idx="317">
                  <c:v>6549</c:v>
                </c:pt>
                <c:pt idx="318">
                  <c:v>6550</c:v>
                </c:pt>
                <c:pt idx="319">
                  <c:v>6551</c:v>
                </c:pt>
                <c:pt idx="320">
                  <c:v>6552</c:v>
                </c:pt>
                <c:pt idx="321">
                  <c:v>6553</c:v>
                </c:pt>
                <c:pt idx="322">
                  <c:v>6554</c:v>
                </c:pt>
                <c:pt idx="323">
                  <c:v>6555</c:v>
                </c:pt>
                <c:pt idx="324">
                  <c:v>6556</c:v>
                </c:pt>
                <c:pt idx="325">
                  <c:v>6557</c:v>
                </c:pt>
                <c:pt idx="326">
                  <c:v>6558</c:v>
                </c:pt>
                <c:pt idx="327">
                  <c:v>6559</c:v>
                </c:pt>
                <c:pt idx="328">
                  <c:v>6560</c:v>
                </c:pt>
                <c:pt idx="329">
                  <c:v>6561</c:v>
                </c:pt>
                <c:pt idx="330">
                  <c:v>6562</c:v>
                </c:pt>
                <c:pt idx="331">
                  <c:v>6563</c:v>
                </c:pt>
                <c:pt idx="332">
                  <c:v>6564</c:v>
                </c:pt>
                <c:pt idx="333">
                  <c:v>6565</c:v>
                </c:pt>
                <c:pt idx="334">
                  <c:v>6566</c:v>
                </c:pt>
                <c:pt idx="335">
                  <c:v>6567</c:v>
                </c:pt>
                <c:pt idx="336">
                  <c:v>6568</c:v>
                </c:pt>
                <c:pt idx="337">
                  <c:v>6569</c:v>
                </c:pt>
                <c:pt idx="338">
                  <c:v>6570</c:v>
                </c:pt>
                <c:pt idx="339">
                  <c:v>6571</c:v>
                </c:pt>
                <c:pt idx="340">
                  <c:v>6572</c:v>
                </c:pt>
                <c:pt idx="341">
                  <c:v>6573</c:v>
                </c:pt>
                <c:pt idx="342">
                  <c:v>6574</c:v>
                </c:pt>
                <c:pt idx="343">
                  <c:v>6575</c:v>
                </c:pt>
                <c:pt idx="344">
                  <c:v>6576</c:v>
                </c:pt>
                <c:pt idx="345">
                  <c:v>6577</c:v>
                </c:pt>
                <c:pt idx="346">
                  <c:v>6578</c:v>
                </c:pt>
                <c:pt idx="347">
                  <c:v>6579</c:v>
                </c:pt>
                <c:pt idx="348">
                  <c:v>6580</c:v>
                </c:pt>
                <c:pt idx="349">
                  <c:v>6581</c:v>
                </c:pt>
                <c:pt idx="350">
                  <c:v>6582</c:v>
                </c:pt>
                <c:pt idx="351">
                  <c:v>6583</c:v>
                </c:pt>
                <c:pt idx="352">
                  <c:v>6584</c:v>
                </c:pt>
                <c:pt idx="353">
                  <c:v>6585</c:v>
                </c:pt>
                <c:pt idx="354">
                  <c:v>6586</c:v>
                </c:pt>
                <c:pt idx="355">
                  <c:v>6587</c:v>
                </c:pt>
                <c:pt idx="356">
                  <c:v>6588</c:v>
                </c:pt>
                <c:pt idx="357">
                  <c:v>6589</c:v>
                </c:pt>
                <c:pt idx="358">
                  <c:v>6590</c:v>
                </c:pt>
                <c:pt idx="359">
                  <c:v>6591</c:v>
                </c:pt>
                <c:pt idx="360">
                  <c:v>6592</c:v>
                </c:pt>
                <c:pt idx="361">
                  <c:v>6593</c:v>
                </c:pt>
                <c:pt idx="362">
                  <c:v>6594</c:v>
                </c:pt>
                <c:pt idx="363">
                  <c:v>6595</c:v>
                </c:pt>
                <c:pt idx="364">
                  <c:v>6596</c:v>
                </c:pt>
                <c:pt idx="365">
                  <c:v>6597</c:v>
                </c:pt>
              </c:numCache>
            </c:numRef>
          </c:xVal>
          <c:yVal>
            <c:numRef>
              <c:f>Graph!$C$2070:$C$2433</c:f>
              <c:numCache>
                <c:formatCode>General</c:formatCode>
                <c:ptCount val="3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Graph!$A$2069:$A$2434</c:f>
              <c:numCache>
                <c:formatCode>General</c:formatCode>
                <c:ptCount val="366"/>
                <c:pt idx="0">
                  <c:v>6232</c:v>
                </c:pt>
                <c:pt idx="1">
                  <c:v>6233</c:v>
                </c:pt>
                <c:pt idx="2">
                  <c:v>6234</c:v>
                </c:pt>
                <c:pt idx="3">
                  <c:v>6235</c:v>
                </c:pt>
                <c:pt idx="4">
                  <c:v>6236</c:v>
                </c:pt>
                <c:pt idx="5">
                  <c:v>6237</c:v>
                </c:pt>
                <c:pt idx="6">
                  <c:v>6238</c:v>
                </c:pt>
                <c:pt idx="7">
                  <c:v>6239</c:v>
                </c:pt>
                <c:pt idx="8">
                  <c:v>6240</c:v>
                </c:pt>
                <c:pt idx="9">
                  <c:v>6241</c:v>
                </c:pt>
                <c:pt idx="10">
                  <c:v>6242</c:v>
                </c:pt>
                <c:pt idx="11">
                  <c:v>6243</c:v>
                </c:pt>
                <c:pt idx="12">
                  <c:v>6244</c:v>
                </c:pt>
                <c:pt idx="13">
                  <c:v>6245</c:v>
                </c:pt>
                <c:pt idx="14">
                  <c:v>6246</c:v>
                </c:pt>
                <c:pt idx="15">
                  <c:v>6247</c:v>
                </c:pt>
                <c:pt idx="16">
                  <c:v>6248</c:v>
                </c:pt>
                <c:pt idx="17">
                  <c:v>6249</c:v>
                </c:pt>
                <c:pt idx="18">
                  <c:v>6250</c:v>
                </c:pt>
                <c:pt idx="19">
                  <c:v>6251</c:v>
                </c:pt>
                <c:pt idx="20">
                  <c:v>6252</c:v>
                </c:pt>
                <c:pt idx="21">
                  <c:v>6253</c:v>
                </c:pt>
                <c:pt idx="22">
                  <c:v>6254</c:v>
                </c:pt>
                <c:pt idx="23">
                  <c:v>6255</c:v>
                </c:pt>
                <c:pt idx="24">
                  <c:v>6256</c:v>
                </c:pt>
                <c:pt idx="25">
                  <c:v>6257</c:v>
                </c:pt>
                <c:pt idx="26">
                  <c:v>6258</c:v>
                </c:pt>
                <c:pt idx="27">
                  <c:v>6259</c:v>
                </c:pt>
                <c:pt idx="28">
                  <c:v>6260</c:v>
                </c:pt>
                <c:pt idx="29">
                  <c:v>6261</c:v>
                </c:pt>
                <c:pt idx="30">
                  <c:v>6262</c:v>
                </c:pt>
                <c:pt idx="31">
                  <c:v>6263</c:v>
                </c:pt>
                <c:pt idx="32">
                  <c:v>6264</c:v>
                </c:pt>
                <c:pt idx="33">
                  <c:v>6265</c:v>
                </c:pt>
                <c:pt idx="34">
                  <c:v>6266</c:v>
                </c:pt>
                <c:pt idx="35">
                  <c:v>6267</c:v>
                </c:pt>
                <c:pt idx="36">
                  <c:v>6268</c:v>
                </c:pt>
                <c:pt idx="37">
                  <c:v>6269</c:v>
                </c:pt>
                <c:pt idx="38">
                  <c:v>6270</c:v>
                </c:pt>
                <c:pt idx="39">
                  <c:v>6271</c:v>
                </c:pt>
                <c:pt idx="40">
                  <c:v>6272</c:v>
                </c:pt>
                <c:pt idx="41">
                  <c:v>6273</c:v>
                </c:pt>
                <c:pt idx="42">
                  <c:v>6274</c:v>
                </c:pt>
                <c:pt idx="43">
                  <c:v>6275</c:v>
                </c:pt>
                <c:pt idx="44">
                  <c:v>6276</c:v>
                </c:pt>
                <c:pt idx="45">
                  <c:v>6277</c:v>
                </c:pt>
                <c:pt idx="46">
                  <c:v>6278</c:v>
                </c:pt>
                <c:pt idx="47">
                  <c:v>6279</c:v>
                </c:pt>
                <c:pt idx="48">
                  <c:v>6280</c:v>
                </c:pt>
                <c:pt idx="49">
                  <c:v>6281</c:v>
                </c:pt>
                <c:pt idx="50">
                  <c:v>6282</c:v>
                </c:pt>
                <c:pt idx="51">
                  <c:v>6283</c:v>
                </c:pt>
                <c:pt idx="52">
                  <c:v>6284</c:v>
                </c:pt>
                <c:pt idx="53">
                  <c:v>6285</c:v>
                </c:pt>
                <c:pt idx="54">
                  <c:v>6286</c:v>
                </c:pt>
                <c:pt idx="55">
                  <c:v>6287</c:v>
                </c:pt>
                <c:pt idx="56">
                  <c:v>6288</c:v>
                </c:pt>
                <c:pt idx="57">
                  <c:v>6289</c:v>
                </c:pt>
                <c:pt idx="58">
                  <c:v>6290</c:v>
                </c:pt>
                <c:pt idx="59">
                  <c:v>6291</c:v>
                </c:pt>
                <c:pt idx="60">
                  <c:v>6292</c:v>
                </c:pt>
                <c:pt idx="61">
                  <c:v>6293</c:v>
                </c:pt>
                <c:pt idx="62">
                  <c:v>6294</c:v>
                </c:pt>
                <c:pt idx="63">
                  <c:v>6295</c:v>
                </c:pt>
                <c:pt idx="64">
                  <c:v>6296</c:v>
                </c:pt>
                <c:pt idx="65">
                  <c:v>6297</c:v>
                </c:pt>
                <c:pt idx="66">
                  <c:v>6298</c:v>
                </c:pt>
                <c:pt idx="67">
                  <c:v>6299</c:v>
                </c:pt>
                <c:pt idx="68">
                  <c:v>6300</c:v>
                </c:pt>
                <c:pt idx="69">
                  <c:v>6301</c:v>
                </c:pt>
                <c:pt idx="70">
                  <c:v>6302</c:v>
                </c:pt>
                <c:pt idx="71">
                  <c:v>6303</c:v>
                </c:pt>
                <c:pt idx="72">
                  <c:v>6304</c:v>
                </c:pt>
                <c:pt idx="73">
                  <c:v>6305</c:v>
                </c:pt>
                <c:pt idx="74">
                  <c:v>6306</c:v>
                </c:pt>
                <c:pt idx="75">
                  <c:v>6307</c:v>
                </c:pt>
                <c:pt idx="76">
                  <c:v>6308</c:v>
                </c:pt>
                <c:pt idx="77">
                  <c:v>6309</c:v>
                </c:pt>
                <c:pt idx="78">
                  <c:v>6310</c:v>
                </c:pt>
                <c:pt idx="79">
                  <c:v>6311</c:v>
                </c:pt>
                <c:pt idx="80">
                  <c:v>6312</c:v>
                </c:pt>
                <c:pt idx="81">
                  <c:v>6313</c:v>
                </c:pt>
                <c:pt idx="82">
                  <c:v>6314</c:v>
                </c:pt>
                <c:pt idx="83">
                  <c:v>6315</c:v>
                </c:pt>
                <c:pt idx="84">
                  <c:v>6316</c:v>
                </c:pt>
                <c:pt idx="85">
                  <c:v>6317</c:v>
                </c:pt>
                <c:pt idx="86">
                  <c:v>6318</c:v>
                </c:pt>
                <c:pt idx="87">
                  <c:v>6319</c:v>
                </c:pt>
                <c:pt idx="88">
                  <c:v>6320</c:v>
                </c:pt>
                <c:pt idx="89">
                  <c:v>6321</c:v>
                </c:pt>
                <c:pt idx="90">
                  <c:v>6322</c:v>
                </c:pt>
                <c:pt idx="91">
                  <c:v>6323</c:v>
                </c:pt>
                <c:pt idx="92">
                  <c:v>6324</c:v>
                </c:pt>
                <c:pt idx="93">
                  <c:v>6325</c:v>
                </c:pt>
                <c:pt idx="94">
                  <c:v>6326</c:v>
                </c:pt>
                <c:pt idx="95">
                  <c:v>6327</c:v>
                </c:pt>
                <c:pt idx="96">
                  <c:v>6328</c:v>
                </c:pt>
                <c:pt idx="97">
                  <c:v>6329</c:v>
                </c:pt>
                <c:pt idx="98">
                  <c:v>6330</c:v>
                </c:pt>
                <c:pt idx="99">
                  <c:v>6331</c:v>
                </c:pt>
                <c:pt idx="100">
                  <c:v>6332</c:v>
                </c:pt>
                <c:pt idx="101">
                  <c:v>6333</c:v>
                </c:pt>
                <c:pt idx="102">
                  <c:v>6334</c:v>
                </c:pt>
                <c:pt idx="103">
                  <c:v>6335</c:v>
                </c:pt>
                <c:pt idx="104">
                  <c:v>6336</c:v>
                </c:pt>
                <c:pt idx="105">
                  <c:v>6337</c:v>
                </c:pt>
                <c:pt idx="106">
                  <c:v>6338</c:v>
                </c:pt>
                <c:pt idx="107">
                  <c:v>6339</c:v>
                </c:pt>
                <c:pt idx="108">
                  <c:v>6340</c:v>
                </c:pt>
                <c:pt idx="109">
                  <c:v>6341</c:v>
                </c:pt>
                <c:pt idx="110">
                  <c:v>6342</c:v>
                </c:pt>
                <c:pt idx="111">
                  <c:v>6343</c:v>
                </c:pt>
                <c:pt idx="112">
                  <c:v>6344</c:v>
                </c:pt>
                <c:pt idx="113">
                  <c:v>6345</c:v>
                </c:pt>
                <c:pt idx="114">
                  <c:v>6346</c:v>
                </c:pt>
                <c:pt idx="115">
                  <c:v>6347</c:v>
                </c:pt>
                <c:pt idx="116">
                  <c:v>6348</c:v>
                </c:pt>
                <c:pt idx="117">
                  <c:v>6349</c:v>
                </c:pt>
                <c:pt idx="118">
                  <c:v>6350</c:v>
                </c:pt>
                <c:pt idx="119">
                  <c:v>6351</c:v>
                </c:pt>
                <c:pt idx="120">
                  <c:v>6352</c:v>
                </c:pt>
                <c:pt idx="121">
                  <c:v>6353</c:v>
                </c:pt>
                <c:pt idx="122">
                  <c:v>6354</c:v>
                </c:pt>
                <c:pt idx="123">
                  <c:v>6355</c:v>
                </c:pt>
                <c:pt idx="124">
                  <c:v>6356</c:v>
                </c:pt>
                <c:pt idx="125">
                  <c:v>6357</c:v>
                </c:pt>
                <c:pt idx="126">
                  <c:v>6358</c:v>
                </c:pt>
                <c:pt idx="127">
                  <c:v>6359</c:v>
                </c:pt>
                <c:pt idx="128">
                  <c:v>6360</c:v>
                </c:pt>
                <c:pt idx="129">
                  <c:v>6361</c:v>
                </c:pt>
                <c:pt idx="130">
                  <c:v>6362</c:v>
                </c:pt>
                <c:pt idx="131">
                  <c:v>6363</c:v>
                </c:pt>
                <c:pt idx="132">
                  <c:v>6364</c:v>
                </c:pt>
                <c:pt idx="133">
                  <c:v>6365</c:v>
                </c:pt>
                <c:pt idx="134">
                  <c:v>6366</c:v>
                </c:pt>
                <c:pt idx="135">
                  <c:v>6367</c:v>
                </c:pt>
                <c:pt idx="136">
                  <c:v>6368</c:v>
                </c:pt>
                <c:pt idx="137">
                  <c:v>6369</c:v>
                </c:pt>
                <c:pt idx="138">
                  <c:v>6370</c:v>
                </c:pt>
                <c:pt idx="139">
                  <c:v>6371</c:v>
                </c:pt>
                <c:pt idx="140">
                  <c:v>6372</c:v>
                </c:pt>
                <c:pt idx="141">
                  <c:v>6373</c:v>
                </c:pt>
                <c:pt idx="142">
                  <c:v>6374</c:v>
                </c:pt>
                <c:pt idx="143">
                  <c:v>6375</c:v>
                </c:pt>
                <c:pt idx="144">
                  <c:v>6376</c:v>
                </c:pt>
                <c:pt idx="145">
                  <c:v>6377</c:v>
                </c:pt>
                <c:pt idx="146">
                  <c:v>6378</c:v>
                </c:pt>
                <c:pt idx="147">
                  <c:v>6379</c:v>
                </c:pt>
                <c:pt idx="148">
                  <c:v>6380</c:v>
                </c:pt>
                <c:pt idx="149">
                  <c:v>6381</c:v>
                </c:pt>
                <c:pt idx="150">
                  <c:v>6382</c:v>
                </c:pt>
                <c:pt idx="151">
                  <c:v>6383</c:v>
                </c:pt>
                <c:pt idx="152">
                  <c:v>6384</c:v>
                </c:pt>
                <c:pt idx="153">
                  <c:v>6385</c:v>
                </c:pt>
                <c:pt idx="154">
                  <c:v>6386</c:v>
                </c:pt>
                <c:pt idx="155">
                  <c:v>6387</c:v>
                </c:pt>
                <c:pt idx="156">
                  <c:v>6388</c:v>
                </c:pt>
                <c:pt idx="157">
                  <c:v>6389</c:v>
                </c:pt>
                <c:pt idx="158">
                  <c:v>6390</c:v>
                </c:pt>
                <c:pt idx="159">
                  <c:v>6391</c:v>
                </c:pt>
                <c:pt idx="160">
                  <c:v>6392</c:v>
                </c:pt>
                <c:pt idx="161">
                  <c:v>6393</c:v>
                </c:pt>
                <c:pt idx="162">
                  <c:v>6394</c:v>
                </c:pt>
                <c:pt idx="163">
                  <c:v>6395</c:v>
                </c:pt>
                <c:pt idx="164">
                  <c:v>6396</c:v>
                </c:pt>
                <c:pt idx="165">
                  <c:v>6397</c:v>
                </c:pt>
                <c:pt idx="166">
                  <c:v>6398</c:v>
                </c:pt>
                <c:pt idx="167">
                  <c:v>6399</c:v>
                </c:pt>
                <c:pt idx="168">
                  <c:v>6400</c:v>
                </c:pt>
                <c:pt idx="169">
                  <c:v>6401</c:v>
                </c:pt>
                <c:pt idx="170">
                  <c:v>6402</c:v>
                </c:pt>
                <c:pt idx="171">
                  <c:v>6403</c:v>
                </c:pt>
                <c:pt idx="172">
                  <c:v>6404</c:v>
                </c:pt>
                <c:pt idx="173">
                  <c:v>6405</c:v>
                </c:pt>
                <c:pt idx="174">
                  <c:v>6406</c:v>
                </c:pt>
                <c:pt idx="175">
                  <c:v>6407</c:v>
                </c:pt>
                <c:pt idx="176">
                  <c:v>6408</c:v>
                </c:pt>
                <c:pt idx="177">
                  <c:v>6409</c:v>
                </c:pt>
                <c:pt idx="178">
                  <c:v>6410</c:v>
                </c:pt>
                <c:pt idx="179">
                  <c:v>6411</c:v>
                </c:pt>
                <c:pt idx="180">
                  <c:v>6412</c:v>
                </c:pt>
                <c:pt idx="181">
                  <c:v>6413</c:v>
                </c:pt>
                <c:pt idx="182">
                  <c:v>6414</c:v>
                </c:pt>
                <c:pt idx="183">
                  <c:v>6415</c:v>
                </c:pt>
                <c:pt idx="184">
                  <c:v>6416</c:v>
                </c:pt>
                <c:pt idx="185">
                  <c:v>6417</c:v>
                </c:pt>
                <c:pt idx="186">
                  <c:v>6418</c:v>
                </c:pt>
                <c:pt idx="187">
                  <c:v>6419</c:v>
                </c:pt>
                <c:pt idx="188">
                  <c:v>6420</c:v>
                </c:pt>
                <c:pt idx="189">
                  <c:v>6421</c:v>
                </c:pt>
                <c:pt idx="190">
                  <c:v>6422</c:v>
                </c:pt>
                <c:pt idx="191">
                  <c:v>6423</c:v>
                </c:pt>
                <c:pt idx="192">
                  <c:v>6424</c:v>
                </c:pt>
                <c:pt idx="193">
                  <c:v>6425</c:v>
                </c:pt>
                <c:pt idx="194">
                  <c:v>6426</c:v>
                </c:pt>
                <c:pt idx="195">
                  <c:v>6427</c:v>
                </c:pt>
                <c:pt idx="196">
                  <c:v>6428</c:v>
                </c:pt>
                <c:pt idx="197">
                  <c:v>6429</c:v>
                </c:pt>
                <c:pt idx="198">
                  <c:v>6430</c:v>
                </c:pt>
                <c:pt idx="199">
                  <c:v>6431</c:v>
                </c:pt>
                <c:pt idx="200">
                  <c:v>6432</c:v>
                </c:pt>
                <c:pt idx="201">
                  <c:v>6433</c:v>
                </c:pt>
                <c:pt idx="202">
                  <c:v>6434</c:v>
                </c:pt>
                <c:pt idx="203">
                  <c:v>6435</c:v>
                </c:pt>
                <c:pt idx="204">
                  <c:v>6436</c:v>
                </c:pt>
                <c:pt idx="205">
                  <c:v>6437</c:v>
                </c:pt>
                <c:pt idx="206">
                  <c:v>6438</c:v>
                </c:pt>
                <c:pt idx="207">
                  <c:v>6439</c:v>
                </c:pt>
                <c:pt idx="208">
                  <c:v>6440</c:v>
                </c:pt>
                <c:pt idx="209">
                  <c:v>6441</c:v>
                </c:pt>
                <c:pt idx="210">
                  <c:v>6442</c:v>
                </c:pt>
                <c:pt idx="211">
                  <c:v>6443</c:v>
                </c:pt>
                <c:pt idx="212">
                  <c:v>6444</c:v>
                </c:pt>
                <c:pt idx="213">
                  <c:v>6445</c:v>
                </c:pt>
                <c:pt idx="214">
                  <c:v>6446</c:v>
                </c:pt>
                <c:pt idx="215">
                  <c:v>6447</c:v>
                </c:pt>
                <c:pt idx="216">
                  <c:v>6448</c:v>
                </c:pt>
                <c:pt idx="217">
                  <c:v>6449</c:v>
                </c:pt>
                <c:pt idx="218">
                  <c:v>6450</c:v>
                </c:pt>
                <c:pt idx="219">
                  <c:v>6451</c:v>
                </c:pt>
                <c:pt idx="220">
                  <c:v>6452</c:v>
                </c:pt>
                <c:pt idx="221">
                  <c:v>6453</c:v>
                </c:pt>
                <c:pt idx="222">
                  <c:v>6454</c:v>
                </c:pt>
                <c:pt idx="223">
                  <c:v>6455</c:v>
                </c:pt>
                <c:pt idx="224">
                  <c:v>6456</c:v>
                </c:pt>
                <c:pt idx="225">
                  <c:v>6457</c:v>
                </c:pt>
                <c:pt idx="226">
                  <c:v>6458</c:v>
                </c:pt>
                <c:pt idx="227">
                  <c:v>6459</c:v>
                </c:pt>
                <c:pt idx="228">
                  <c:v>6460</c:v>
                </c:pt>
                <c:pt idx="229">
                  <c:v>6461</c:v>
                </c:pt>
                <c:pt idx="230">
                  <c:v>6462</c:v>
                </c:pt>
                <c:pt idx="231">
                  <c:v>6463</c:v>
                </c:pt>
                <c:pt idx="232">
                  <c:v>6464</c:v>
                </c:pt>
                <c:pt idx="233">
                  <c:v>6465</c:v>
                </c:pt>
                <c:pt idx="234">
                  <c:v>6466</c:v>
                </c:pt>
                <c:pt idx="235">
                  <c:v>6467</c:v>
                </c:pt>
                <c:pt idx="236">
                  <c:v>6468</c:v>
                </c:pt>
                <c:pt idx="237">
                  <c:v>6469</c:v>
                </c:pt>
                <c:pt idx="238">
                  <c:v>6470</c:v>
                </c:pt>
                <c:pt idx="239">
                  <c:v>6471</c:v>
                </c:pt>
                <c:pt idx="240">
                  <c:v>6472</c:v>
                </c:pt>
                <c:pt idx="241">
                  <c:v>6473</c:v>
                </c:pt>
                <c:pt idx="242">
                  <c:v>6474</c:v>
                </c:pt>
                <c:pt idx="243">
                  <c:v>6475</c:v>
                </c:pt>
                <c:pt idx="244">
                  <c:v>6476</c:v>
                </c:pt>
                <c:pt idx="245">
                  <c:v>6477</c:v>
                </c:pt>
                <c:pt idx="246">
                  <c:v>6478</c:v>
                </c:pt>
                <c:pt idx="247">
                  <c:v>6479</c:v>
                </c:pt>
                <c:pt idx="248">
                  <c:v>6480</c:v>
                </c:pt>
                <c:pt idx="249">
                  <c:v>6481</c:v>
                </c:pt>
                <c:pt idx="250">
                  <c:v>6482</c:v>
                </c:pt>
                <c:pt idx="251">
                  <c:v>6483</c:v>
                </c:pt>
                <c:pt idx="252">
                  <c:v>6484</c:v>
                </c:pt>
                <c:pt idx="253">
                  <c:v>6485</c:v>
                </c:pt>
                <c:pt idx="254">
                  <c:v>6486</c:v>
                </c:pt>
                <c:pt idx="255">
                  <c:v>6487</c:v>
                </c:pt>
                <c:pt idx="256">
                  <c:v>6488</c:v>
                </c:pt>
                <c:pt idx="257">
                  <c:v>6489</c:v>
                </c:pt>
                <c:pt idx="258">
                  <c:v>6490</c:v>
                </c:pt>
                <c:pt idx="259">
                  <c:v>6491</c:v>
                </c:pt>
                <c:pt idx="260">
                  <c:v>6492</c:v>
                </c:pt>
                <c:pt idx="261">
                  <c:v>6493</c:v>
                </c:pt>
                <c:pt idx="262">
                  <c:v>6494</c:v>
                </c:pt>
                <c:pt idx="263">
                  <c:v>6495</c:v>
                </c:pt>
                <c:pt idx="264">
                  <c:v>6496</c:v>
                </c:pt>
                <c:pt idx="265">
                  <c:v>6497</c:v>
                </c:pt>
                <c:pt idx="266">
                  <c:v>6498</c:v>
                </c:pt>
                <c:pt idx="267">
                  <c:v>6499</c:v>
                </c:pt>
                <c:pt idx="268">
                  <c:v>6500</c:v>
                </c:pt>
                <c:pt idx="269">
                  <c:v>6501</c:v>
                </c:pt>
                <c:pt idx="270">
                  <c:v>6502</c:v>
                </c:pt>
                <c:pt idx="271">
                  <c:v>6503</c:v>
                </c:pt>
                <c:pt idx="272">
                  <c:v>6504</c:v>
                </c:pt>
                <c:pt idx="273">
                  <c:v>6505</c:v>
                </c:pt>
                <c:pt idx="274">
                  <c:v>6506</c:v>
                </c:pt>
                <c:pt idx="275">
                  <c:v>6507</c:v>
                </c:pt>
                <c:pt idx="276">
                  <c:v>6508</c:v>
                </c:pt>
                <c:pt idx="277">
                  <c:v>6509</c:v>
                </c:pt>
                <c:pt idx="278">
                  <c:v>6510</c:v>
                </c:pt>
                <c:pt idx="279">
                  <c:v>6511</c:v>
                </c:pt>
                <c:pt idx="280">
                  <c:v>6512</c:v>
                </c:pt>
                <c:pt idx="281">
                  <c:v>6513</c:v>
                </c:pt>
                <c:pt idx="282">
                  <c:v>6514</c:v>
                </c:pt>
                <c:pt idx="283">
                  <c:v>6515</c:v>
                </c:pt>
                <c:pt idx="284">
                  <c:v>6516</c:v>
                </c:pt>
                <c:pt idx="285">
                  <c:v>6517</c:v>
                </c:pt>
                <c:pt idx="286">
                  <c:v>6518</c:v>
                </c:pt>
                <c:pt idx="287">
                  <c:v>6519</c:v>
                </c:pt>
                <c:pt idx="288">
                  <c:v>6520</c:v>
                </c:pt>
                <c:pt idx="289">
                  <c:v>6521</c:v>
                </c:pt>
                <c:pt idx="290">
                  <c:v>6522</c:v>
                </c:pt>
                <c:pt idx="291">
                  <c:v>6523</c:v>
                </c:pt>
                <c:pt idx="292">
                  <c:v>6524</c:v>
                </c:pt>
                <c:pt idx="293">
                  <c:v>6525</c:v>
                </c:pt>
                <c:pt idx="294">
                  <c:v>6526</c:v>
                </c:pt>
                <c:pt idx="295">
                  <c:v>6527</c:v>
                </c:pt>
                <c:pt idx="296">
                  <c:v>6528</c:v>
                </c:pt>
                <c:pt idx="297">
                  <c:v>6529</c:v>
                </c:pt>
                <c:pt idx="298">
                  <c:v>6530</c:v>
                </c:pt>
                <c:pt idx="299">
                  <c:v>6531</c:v>
                </c:pt>
                <c:pt idx="300">
                  <c:v>6532</c:v>
                </c:pt>
                <c:pt idx="301">
                  <c:v>6533</c:v>
                </c:pt>
                <c:pt idx="302">
                  <c:v>6534</c:v>
                </c:pt>
                <c:pt idx="303">
                  <c:v>6535</c:v>
                </c:pt>
                <c:pt idx="304">
                  <c:v>6536</c:v>
                </c:pt>
                <c:pt idx="305">
                  <c:v>6537</c:v>
                </c:pt>
                <c:pt idx="306">
                  <c:v>6538</c:v>
                </c:pt>
                <c:pt idx="307">
                  <c:v>6539</c:v>
                </c:pt>
                <c:pt idx="308">
                  <c:v>6540</c:v>
                </c:pt>
                <c:pt idx="309">
                  <c:v>6541</c:v>
                </c:pt>
                <c:pt idx="310">
                  <c:v>6542</c:v>
                </c:pt>
                <c:pt idx="311">
                  <c:v>6543</c:v>
                </c:pt>
                <c:pt idx="312">
                  <c:v>6544</c:v>
                </c:pt>
                <c:pt idx="313">
                  <c:v>6545</c:v>
                </c:pt>
                <c:pt idx="314">
                  <c:v>6546</c:v>
                </c:pt>
                <c:pt idx="315">
                  <c:v>6547</c:v>
                </c:pt>
                <c:pt idx="316">
                  <c:v>6548</c:v>
                </c:pt>
                <c:pt idx="317">
                  <c:v>6549</c:v>
                </c:pt>
                <c:pt idx="318">
                  <c:v>6550</c:v>
                </c:pt>
                <c:pt idx="319">
                  <c:v>6551</c:v>
                </c:pt>
                <c:pt idx="320">
                  <c:v>6552</c:v>
                </c:pt>
                <c:pt idx="321">
                  <c:v>6553</c:v>
                </c:pt>
                <c:pt idx="322">
                  <c:v>6554</c:v>
                </c:pt>
                <c:pt idx="323">
                  <c:v>6555</c:v>
                </c:pt>
                <c:pt idx="324">
                  <c:v>6556</c:v>
                </c:pt>
                <c:pt idx="325">
                  <c:v>6557</c:v>
                </c:pt>
                <c:pt idx="326">
                  <c:v>6558</c:v>
                </c:pt>
                <c:pt idx="327">
                  <c:v>6559</c:v>
                </c:pt>
                <c:pt idx="328">
                  <c:v>6560</c:v>
                </c:pt>
                <c:pt idx="329">
                  <c:v>6561</c:v>
                </c:pt>
                <c:pt idx="330">
                  <c:v>6562</c:v>
                </c:pt>
                <c:pt idx="331">
                  <c:v>6563</c:v>
                </c:pt>
                <c:pt idx="332">
                  <c:v>6564</c:v>
                </c:pt>
                <c:pt idx="333">
                  <c:v>6565</c:v>
                </c:pt>
                <c:pt idx="334">
                  <c:v>6566</c:v>
                </c:pt>
                <c:pt idx="335">
                  <c:v>6567</c:v>
                </c:pt>
                <c:pt idx="336">
                  <c:v>6568</c:v>
                </c:pt>
                <c:pt idx="337">
                  <c:v>6569</c:v>
                </c:pt>
                <c:pt idx="338">
                  <c:v>6570</c:v>
                </c:pt>
                <c:pt idx="339">
                  <c:v>6571</c:v>
                </c:pt>
                <c:pt idx="340">
                  <c:v>6572</c:v>
                </c:pt>
                <c:pt idx="341">
                  <c:v>6573</c:v>
                </c:pt>
                <c:pt idx="342">
                  <c:v>6574</c:v>
                </c:pt>
                <c:pt idx="343">
                  <c:v>6575</c:v>
                </c:pt>
                <c:pt idx="344">
                  <c:v>6576</c:v>
                </c:pt>
                <c:pt idx="345">
                  <c:v>6577</c:v>
                </c:pt>
                <c:pt idx="346">
                  <c:v>6578</c:v>
                </c:pt>
                <c:pt idx="347">
                  <c:v>6579</c:v>
                </c:pt>
                <c:pt idx="348">
                  <c:v>6580</c:v>
                </c:pt>
                <c:pt idx="349">
                  <c:v>6581</c:v>
                </c:pt>
                <c:pt idx="350">
                  <c:v>6582</c:v>
                </c:pt>
                <c:pt idx="351">
                  <c:v>6583</c:v>
                </c:pt>
                <c:pt idx="352">
                  <c:v>6584</c:v>
                </c:pt>
                <c:pt idx="353">
                  <c:v>6585</c:v>
                </c:pt>
                <c:pt idx="354">
                  <c:v>6586</c:v>
                </c:pt>
                <c:pt idx="355">
                  <c:v>6587</c:v>
                </c:pt>
                <c:pt idx="356">
                  <c:v>6588</c:v>
                </c:pt>
                <c:pt idx="357">
                  <c:v>6589</c:v>
                </c:pt>
                <c:pt idx="358">
                  <c:v>6590</c:v>
                </c:pt>
                <c:pt idx="359">
                  <c:v>6591</c:v>
                </c:pt>
                <c:pt idx="360">
                  <c:v>6592</c:v>
                </c:pt>
                <c:pt idx="361">
                  <c:v>6593</c:v>
                </c:pt>
                <c:pt idx="362">
                  <c:v>6594</c:v>
                </c:pt>
                <c:pt idx="363">
                  <c:v>6595</c:v>
                </c:pt>
                <c:pt idx="364">
                  <c:v>6596</c:v>
                </c:pt>
                <c:pt idx="365">
                  <c:v>6597</c:v>
                </c:pt>
              </c:numCache>
            </c:numRef>
          </c:xVal>
          <c:yVal>
            <c:numRef>
              <c:f>Graph!$E$2070:$E$2433</c:f>
              <c:numCache>
                <c:formatCode>General</c:formatCode>
                <c:ptCount val="364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07664"/>
        <c:axId val="537305424"/>
      </c:scatterChart>
      <c:valAx>
        <c:axId val="537307664"/>
        <c:scaling>
          <c:orientation val="minMax"/>
          <c:max val="6597"/>
          <c:min val="6232"/>
        </c:scaling>
        <c:delete val="0"/>
        <c:axPos val="b"/>
        <c:numFmt formatCode="General" sourceLinked="1"/>
        <c:majorTickMark val="out"/>
        <c:minorTickMark val="none"/>
        <c:tickLblPos val="nextTo"/>
        <c:crossAx val="537305424"/>
        <c:crosses val="autoZero"/>
        <c:crossBetween val="midCat"/>
      </c:valAx>
      <c:valAx>
        <c:axId val="53730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30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432</xdr:row>
      <xdr:rowOff>0</xdr:rowOff>
    </xdr:from>
    <xdr:to>
      <xdr:col>14</xdr:col>
      <xdr:colOff>304800</xdr:colOff>
      <xdr:row>446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911</xdr:row>
      <xdr:rowOff>0</xdr:rowOff>
    </xdr:from>
    <xdr:to>
      <xdr:col>14</xdr:col>
      <xdr:colOff>304800</xdr:colOff>
      <xdr:row>925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1291</xdr:row>
      <xdr:rowOff>0</xdr:rowOff>
    </xdr:from>
    <xdr:to>
      <xdr:col>14</xdr:col>
      <xdr:colOff>304800</xdr:colOff>
      <xdr:row>1305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1703</xdr:row>
      <xdr:rowOff>0</xdr:rowOff>
    </xdr:from>
    <xdr:to>
      <xdr:col>14</xdr:col>
      <xdr:colOff>304800</xdr:colOff>
      <xdr:row>1717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2068</xdr:row>
      <xdr:rowOff>0</xdr:rowOff>
    </xdr:from>
    <xdr:to>
      <xdr:col>14</xdr:col>
      <xdr:colOff>304800</xdr:colOff>
      <xdr:row>2082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29"/>
  <sheetViews>
    <sheetView workbookViewId="0">
      <selection sqref="A1:O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5" bestFit="1" customWidth="1"/>
    <col min="11" max="11" width="14.85546875" bestFit="1" customWidth="1"/>
    <col min="12" max="12" width="6.28515625" bestFit="1" customWidth="1"/>
    <col min="13" max="13" width="6.140625" bestFit="1" customWidth="1"/>
    <col min="14" max="14" width="6" bestFit="1" customWidth="1"/>
    <col min="15" max="15" width="5.85546875" bestFit="1" customWidth="1"/>
    <col min="57" max="57" width="6.28515625" bestFit="1" customWidth="1"/>
    <col min="58" max="58" width="6.140625" bestFit="1" customWidth="1"/>
    <col min="59" max="59" width="6" bestFit="1" customWidth="1"/>
    <col min="60" max="60" width="5.8554687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</row>
    <row r="14" spans="1:60" x14ac:dyDescent="0.25">
      <c r="A14">
        <v>13</v>
      </c>
    </row>
    <row r="15" spans="1:60" x14ac:dyDescent="0.25">
      <c r="A15">
        <v>14</v>
      </c>
    </row>
    <row r="16" spans="1:6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</row>
    <row r="739" spans="1:11" x14ac:dyDescent="0.25">
      <c r="A739">
        <v>738</v>
      </c>
    </row>
    <row r="740" spans="1:11" x14ac:dyDescent="0.25">
      <c r="A740">
        <v>739</v>
      </c>
      <c r="J740">
        <v>6.6905359999999945</v>
      </c>
      <c r="K740">
        <v>13.278446000000001</v>
      </c>
    </row>
    <row r="741" spans="1:11" x14ac:dyDescent="0.25">
      <c r="A741">
        <v>740</v>
      </c>
      <c r="H741">
        <v>33.037207999999993</v>
      </c>
      <c r="I741">
        <v>7.6386760000000002</v>
      </c>
    </row>
    <row r="742" spans="1:11" x14ac:dyDescent="0.25">
      <c r="A742">
        <v>741</v>
      </c>
      <c r="H742">
        <v>33.037207999999993</v>
      </c>
      <c r="I742">
        <v>7.6386760000000002</v>
      </c>
    </row>
    <row r="743" spans="1:11" x14ac:dyDescent="0.25">
      <c r="A743">
        <v>742</v>
      </c>
      <c r="H743">
        <v>33.037207999999993</v>
      </c>
      <c r="I743">
        <v>7.6386760000000002</v>
      </c>
    </row>
    <row r="744" spans="1:11" x14ac:dyDescent="0.25">
      <c r="A744">
        <v>743</v>
      </c>
      <c r="H744">
        <v>33.037207999999993</v>
      </c>
      <c r="I744">
        <v>7.6386760000000002</v>
      </c>
    </row>
    <row r="745" spans="1:11" x14ac:dyDescent="0.25">
      <c r="A745">
        <v>744</v>
      </c>
      <c r="H745">
        <v>33.037207999999993</v>
      </c>
      <c r="I745">
        <v>7.6386760000000002</v>
      </c>
    </row>
    <row r="746" spans="1:11" x14ac:dyDescent="0.25">
      <c r="A746">
        <v>745</v>
      </c>
      <c r="H746">
        <v>33.037207999999993</v>
      </c>
      <c r="I746">
        <v>7.6386760000000002</v>
      </c>
    </row>
    <row r="747" spans="1:11" x14ac:dyDescent="0.25">
      <c r="A747">
        <v>746</v>
      </c>
      <c r="H747">
        <v>33.037207999999993</v>
      </c>
      <c r="I747">
        <v>7.6386760000000002</v>
      </c>
    </row>
    <row r="748" spans="1:11" x14ac:dyDescent="0.25">
      <c r="A748">
        <v>747</v>
      </c>
      <c r="H748">
        <v>33.037207999999993</v>
      </c>
      <c r="I748">
        <v>7.6386760000000002</v>
      </c>
    </row>
    <row r="749" spans="1:11" x14ac:dyDescent="0.25">
      <c r="A749">
        <v>748</v>
      </c>
      <c r="H749">
        <v>33.037207999999993</v>
      </c>
      <c r="I749">
        <v>7.6386760000000002</v>
      </c>
    </row>
    <row r="750" spans="1:11" x14ac:dyDescent="0.25">
      <c r="A750">
        <v>749</v>
      </c>
      <c r="H750">
        <v>33.037207999999993</v>
      </c>
      <c r="I750">
        <v>7.6386760000000002</v>
      </c>
    </row>
    <row r="751" spans="1:11" x14ac:dyDescent="0.25">
      <c r="A751">
        <v>750</v>
      </c>
      <c r="H751">
        <v>33.037207999999993</v>
      </c>
      <c r="I751">
        <v>7.6386760000000002</v>
      </c>
    </row>
    <row r="752" spans="1:11" x14ac:dyDescent="0.25">
      <c r="A752">
        <v>751</v>
      </c>
      <c r="H752">
        <v>33.037207999999993</v>
      </c>
      <c r="I752">
        <v>7.6386760000000002</v>
      </c>
    </row>
    <row r="753" spans="1:9" x14ac:dyDescent="0.25">
      <c r="A753">
        <v>752</v>
      </c>
      <c r="H753">
        <v>33.037207999999993</v>
      </c>
      <c r="I753">
        <v>7.6386760000000002</v>
      </c>
    </row>
    <row r="754" spans="1:9" x14ac:dyDescent="0.25">
      <c r="A754">
        <v>753</v>
      </c>
      <c r="H754">
        <v>33.037207999999993</v>
      </c>
      <c r="I754">
        <v>7.6386760000000002</v>
      </c>
    </row>
    <row r="755" spans="1:9" x14ac:dyDescent="0.25">
      <c r="A755">
        <v>754</v>
      </c>
      <c r="H755">
        <v>33.037207999999993</v>
      </c>
      <c r="I755">
        <v>7.6386760000000002</v>
      </c>
    </row>
    <row r="756" spans="1:9" x14ac:dyDescent="0.25">
      <c r="A756">
        <v>755</v>
      </c>
      <c r="B756">
        <v>53.957346999999999</v>
      </c>
      <c r="C756">
        <v>7.2817280000000002</v>
      </c>
      <c r="H756">
        <v>33.251376999999991</v>
      </c>
      <c r="I756">
        <v>7.7814550000000002</v>
      </c>
    </row>
    <row r="757" spans="1:9" x14ac:dyDescent="0.25">
      <c r="A757">
        <v>756</v>
      </c>
      <c r="B757">
        <v>53.957346999999999</v>
      </c>
      <c r="C757">
        <v>7.2817280000000002</v>
      </c>
      <c r="H757">
        <v>33.394152999999989</v>
      </c>
      <c r="I757">
        <v>7.8528440000000002</v>
      </c>
    </row>
    <row r="758" spans="1:9" x14ac:dyDescent="0.25">
      <c r="A758">
        <v>757</v>
      </c>
      <c r="B758">
        <v>53.957346999999999</v>
      </c>
      <c r="C758">
        <v>7.2817280000000002</v>
      </c>
      <c r="H758">
        <v>33.394152999999989</v>
      </c>
      <c r="I758">
        <v>7.8528440000000002</v>
      </c>
    </row>
    <row r="759" spans="1:9" x14ac:dyDescent="0.25">
      <c r="A759">
        <v>758</v>
      </c>
      <c r="B759">
        <v>53.957346999999999</v>
      </c>
      <c r="C759">
        <v>7.2817280000000002</v>
      </c>
      <c r="H759">
        <v>33.537047999999999</v>
      </c>
      <c r="I759">
        <v>7.8528440000000002</v>
      </c>
    </row>
    <row r="760" spans="1:9" x14ac:dyDescent="0.25">
      <c r="A760">
        <v>759</v>
      </c>
      <c r="B760">
        <v>53.957346999999999</v>
      </c>
      <c r="C760">
        <v>7.2817280000000002</v>
      </c>
      <c r="H760">
        <v>33.537047999999999</v>
      </c>
      <c r="I760">
        <v>7.8528440000000002</v>
      </c>
    </row>
    <row r="761" spans="1:9" x14ac:dyDescent="0.25">
      <c r="A761">
        <v>760</v>
      </c>
      <c r="B761">
        <v>53.957346999999999</v>
      </c>
      <c r="C761">
        <v>7.2817280000000002</v>
      </c>
      <c r="H761">
        <v>33.537047999999999</v>
      </c>
      <c r="I761">
        <v>7.8528440000000002</v>
      </c>
    </row>
    <row r="762" spans="1:9" x14ac:dyDescent="0.25">
      <c r="A762">
        <v>761</v>
      </c>
      <c r="B762">
        <v>53.957346999999999</v>
      </c>
      <c r="C762">
        <v>7.2817280000000002</v>
      </c>
      <c r="F762">
        <v>43.532971999999994</v>
      </c>
      <c r="G762">
        <v>6.8533920000000004</v>
      </c>
    </row>
    <row r="763" spans="1:9" x14ac:dyDescent="0.25">
      <c r="A763">
        <v>762</v>
      </c>
      <c r="B763">
        <v>53.957346999999999</v>
      </c>
      <c r="C763">
        <v>7.2817280000000002</v>
      </c>
      <c r="F763">
        <v>43.532971999999994</v>
      </c>
      <c r="G763">
        <v>6.8533920000000004</v>
      </c>
    </row>
    <row r="764" spans="1:9" x14ac:dyDescent="0.25">
      <c r="A764">
        <v>763</v>
      </c>
      <c r="B764">
        <v>53.957346999999999</v>
      </c>
      <c r="C764">
        <v>7.2817280000000002</v>
      </c>
      <c r="F764">
        <v>43.532971999999994</v>
      </c>
      <c r="G764">
        <v>6.8533920000000004</v>
      </c>
    </row>
    <row r="765" spans="1:9" x14ac:dyDescent="0.25">
      <c r="A765">
        <v>764</v>
      </c>
      <c r="B765">
        <v>53.957346999999999</v>
      </c>
      <c r="C765">
        <v>7.2817280000000002</v>
      </c>
      <c r="F765">
        <v>43.532971999999994</v>
      </c>
      <c r="G765">
        <v>6.8533920000000004</v>
      </c>
    </row>
    <row r="766" spans="1:9" x14ac:dyDescent="0.25">
      <c r="A766">
        <v>765</v>
      </c>
      <c r="B766">
        <v>53.957346999999999</v>
      </c>
      <c r="C766">
        <v>7.2817280000000002</v>
      </c>
      <c r="F766">
        <v>43.532971999999994</v>
      </c>
      <c r="G766">
        <v>6.8533920000000004</v>
      </c>
    </row>
    <row r="767" spans="1:9" x14ac:dyDescent="0.25">
      <c r="A767">
        <v>766</v>
      </c>
      <c r="B767">
        <v>53.957346999999999</v>
      </c>
      <c r="C767">
        <v>7.2817280000000002</v>
      </c>
      <c r="F767">
        <v>43.532971999999994</v>
      </c>
      <c r="G767">
        <v>6.8533920000000004</v>
      </c>
    </row>
    <row r="768" spans="1:9" x14ac:dyDescent="0.25">
      <c r="A768">
        <v>767</v>
      </c>
      <c r="B768">
        <v>53.957346999999999</v>
      </c>
      <c r="C768">
        <v>7.2817280000000002</v>
      </c>
      <c r="F768">
        <v>43.532971999999994</v>
      </c>
      <c r="G768">
        <v>6.8533920000000004</v>
      </c>
    </row>
    <row r="769" spans="1:9" x14ac:dyDescent="0.25">
      <c r="A769">
        <v>768</v>
      </c>
      <c r="B769">
        <v>53.957346999999999</v>
      </c>
      <c r="C769">
        <v>7.2817280000000002</v>
      </c>
      <c r="D769">
        <v>63.719285999999997</v>
      </c>
      <c r="E769">
        <v>7.8982859999999997</v>
      </c>
      <c r="F769">
        <v>43.532971999999994</v>
      </c>
      <c r="G769">
        <v>6.8533920000000004</v>
      </c>
    </row>
    <row r="770" spans="1:9" x14ac:dyDescent="0.25">
      <c r="A770">
        <v>769</v>
      </c>
      <c r="B770">
        <v>53.957346999999999</v>
      </c>
      <c r="C770">
        <v>7.2817280000000002</v>
      </c>
      <c r="D770">
        <v>63.719285999999997</v>
      </c>
      <c r="E770">
        <v>7.8982859999999997</v>
      </c>
      <c r="F770">
        <v>43.532971999999994</v>
      </c>
      <c r="G770">
        <v>6.8533920000000004</v>
      </c>
    </row>
    <row r="771" spans="1:9" x14ac:dyDescent="0.25">
      <c r="A771">
        <v>770</v>
      </c>
      <c r="B771">
        <v>54.171631999999995</v>
      </c>
      <c r="C771">
        <v>7.1389490000000002</v>
      </c>
      <c r="D771">
        <v>63.719285999999997</v>
      </c>
      <c r="E771">
        <v>7.8982859999999997</v>
      </c>
      <c r="F771">
        <v>43.532971999999994</v>
      </c>
      <c r="G771">
        <v>6.8533920000000004</v>
      </c>
    </row>
    <row r="772" spans="1:9" x14ac:dyDescent="0.25">
      <c r="A772">
        <v>771</v>
      </c>
      <c r="B772">
        <v>54.171631999999995</v>
      </c>
      <c r="C772">
        <v>7.1389490000000002</v>
      </c>
      <c r="D772">
        <v>63.719285999999997</v>
      </c>
      <c r="E772">
        <v>7.8982859999999997</v>
      </c>
      <c r="F772">
        <v>43.532971999999994</v>
      </c>
      <c r="G772">
        <v>6.8533920000000004</v>
      </c>
    </row>
    <row r="773" spans="1:9" x14ac:dyDescent="0.25">
      <c r="A773">
        <v>772</v>
      </c>
      <c r="D773">
        <v>63.719285999999997</v>
      </c>
      <c r="E773">
        <v>7.8982859999999997</v>
      </c>
      <c r="F773">
        <v>43.532971999999994</v>
      </c>
      <c r="G773">
        <v>6.8533920000000004</v>
      </c>
    </row>
    <row r="774" spans="1:9" x14ac:dyDescent="0.25">
      <c r="A774">
        <v>773</v>
      </c>
      <c r="D774">
        <v>63.719285999999997</v>
      </c>
      <c r="E774">
        <v>7.8982859999999997</v>
      </c>
      <c r="F774">
        <v>43.532971999999994</v>
      </c>
      <c r="G774">
        <v>6.8533920000000004</v>
      </c>
    </row>
    <row r="775" spans="1:9" x14ac:dyDescent="0.25">
      <c r="A775">
        <v>774</v>
      </c>
      <c r="D775">
        <v>63.719285999999997</v>
      </c>
      <c r="E775">
        <v>7.8982859999999997</v>
      </c>
      <c r="F775">
        <v>43.604359999999993</v>
      </c>
      <c r="G775">
        <v>6.8533920000000004</v>
      </c>
    </row>
    <row r="776" spans="1:9" x14ac:dyDescent="0.25">
      <c r="A776">
        <v>775</v>
      </c>
      <c r="D776">
        <v>63.719285999999997</v>
      </c>
      <c r="E776">
        <v>7.8982859999999997</v>
      </c>
      <c r="F776">
        <v>43.747256999999991</v>
      </c>
      <c r="G776">
        <v>6.8533920000000004</v>
      </c>
    </row>
    <row r="777" spans="1:9" x14ac:dyDescent="0.25">
      <c r="A777">
        <v>776</v>
      </c>
      <c r="D777">
        <v>63.719285999999997</v>
      </c>
      <c r="E777">
        <v>7.8982859999999997</v>
      </c>
      <c r="F777">
        <v>43.747256999999991</v>
      </c>
      <c r="G777">
        <v>6.8533920000000004</v>
      </c>
    </row>
    <row r="778" spans="1:9" x14ac:dyDescent="0.25">
      <c r="A778">
        <v>777</v>
      </c>
      <c r="D778">
        <v>63.719285999999997</v>
      </c>
      <c r="E778">
        <v>7.8982859999999997</v>
      </c>
      <c r="F778">
        <v>43.747256999999991</v>
      </c>
      <c r="G778">
        <v>6.8533920000000004</v>
      </c>
      <c r="H778">
        <v>52.386546999999993</v>
      </c>
      <c r="I778">
        <v>9.994529</v>
      </c>
    </row>
    <row r="779" spans="1:9" x14ac:dyDescent="0.25">
      <c r="A779">
        <v>778</v>
      </c>
      <c r="D779">
        <v>63.719285999999997</v>
      </c>
      <c r="E779">
        <v>7.8982859999999997</v>
      </c>
      <c r="H779">
        <v>52.386546999999993</v>
      </c>
      <c r="I779">
        <v>9.994529</v>
      </c>
    </row>
    <row r="780" spans="1:9" x14ac:dyDescent="0.25">
      <c r="A780">
        <v>779</v>
      </c>
      <c r="D780">
        <v>63.719285999999997</v>
      </c>
      <c r="E780">
        <v>7.8982859999999997</v>
      </c>
      <c r="H780">
        <v>52.386546999999993</v>
      </c>
      <c r="I780">
        <v>9.994529</v>
      </c>
    </row>
    <row r="781" spans="1:9" x14ac:dyDescent="0.25">
      <c r="A781">
        <v>780</v>
      </c>
      <c r="D781">
        <v>63.719285999999997</v>
      </c>
      <c r="E781">
        <v>7.8982859999999997</v>
      </c>
      <c r="H781">
        <v>52.386546999999993</v>
      </c>
      <c r="I781">
        <v>9.994529</v>
      </c>
    </row>
    <row r="782" spans="1:9" x14ac:dyDescent="0.25">
      <c r="A782">
        <v>781</v>
      </c>
      <c r="D782">
        <v>63.719285999999997</v>
      </c>
      <c r="E782">
        <v>7.8982859999999997</v>
      </c>
      <c r="H782">
        <v>52.386546999999993</v>
      </c>
      <c r="I782">
        <v>9.994529</v>
      </c>
    </row>
    <row r="783" spans="1:9" x14ac:dyDescent="0.25">
      <c r="A783">
        <v>782</v>
      </c>
      <c r="D783">
        <v>63.719285999999997</v>
      </c>
      <c r="E783">
        <v>7.8982859999999997</v>
      </c>
      <c r="H783">
        <v>52.386546999999993</v>
      </c>
      <c r="I783">
        <v>9.994529</v>
      </c>
    </row>
    <row r="784" spans="1:9" x14ac:dyDescent="0.25">
      <c r="A784">
        <v>783</v>
      </c>
      <c r="D784">
        <v>63.719285999999997</v>
      </c>
      <c r="E784">
        <v>7.8982859999999997</v>
      </c>
      <c r="H784">
        <v>52.386546999999993</v>
      </c>
      <c r="I784">
        <v>9.994529</v>
      </c>
    </row>
    <row r="785" spans="1:9" x14ac:dyDescent="0.25">
      <c r="A785">
        <v>784</v>
      </c>
      <c r="D785">
        <v>63.719285999999997</v>
      </c>
      <c r="E785">
        <v>7.8982859999999997</v>
      </c>
      <c r="H785">
        <v>52.386546999999993</v>
      </c>
      <c r="I785">
        <v>9.994529</v>
      </c>
    </row>
    <row r="786" spans="1:9" x14ac:dyDescent="0.25">
      <c r="A786">
        <v>785</v>
      </c>
      <c r="D786">
        <v>63.719285999999997</v>
      </c>
      <c r="E786">
        <v>7.8982859999999997</v>
      </c>
      <c r="H786">
        <v>52.386546999999993</v>
      </c>
      <c r="I786">
        <v>9.994529</v>
      </c>
    </row>
    <row r="787" spans="1:9" x14ac:dyDescent="0.25">
      <c r="A787">
        <v>786</v>
      </c>
      <c r="D787">
        <v>63.719285999999997</v>
      </c>
      <c r="E787">
        <v>7.8982859999999997</v>
      </c>
      <c r="H787">
        <v>52.386546999999993</v>
      </c>
      <c r="I787">
        <v>9.994529</v>
      </c>
    </row>
    <row r="788" spans="1:9" x14ac:dyDescent="0.25">
      <c r="A788">
        <v>787</v>
      </c>
      <c r="D788">
        <v>63.719285999999997</v>
      </c>
      <c r="E788">
        <v>7.8982859999999997</v>
      </c>
      <c r="H788">
        <v>52.600829999999995</v>
      </c>
      <c r="I788">
        <v>10.065918999999999</v>
      </c>
    </row>
    <row r="789" spans="1:9" x14ac:dyDescent="0.25">
      <c r="A789">
        <v>788</v>
      </c>
      <c r="D789">
        <v>61.597183999999999</v>
      </c>
      <c r="E789">
        <v>9.2092449999999992</v>
      </c>
      <c r="H789">
        <v>52.600829999999995</v>
      </c>
      <c r="I789">
        <v>10.065918999999999</v>
      </c>
    </row>
    <row r="790" spans="1:9" x14ac:dyDescent="0.25">
      <c r="A790">
        <v>789</v>
      </c>
      <c r="H790">
        <v>52.600829999999995</v>
      </c>
      <c r="I790">
        <v>10.065918999999999</v>
      </c>
    </row>
    <row r="791" spans="1:9" x14ac:dyDescent="0.25">
      <c r="A791">
        <v>790</v>
      </c>
      <c r="B791">
        <v>70.407849999999996</v>
      </c>
      <c r="C791">
        <v>6.1430870000000004</v>
      </c>
      <c r="H791">
        <v>52.600829999999995</v>
      </c>
      <c r="I791">
        <v>10.065918999999999</v>
      </c>
    </row>
    <row r="792" spans="1:9" x14ac:dyDescent="0.25">
      <c r="A792">
        <v>791</v>
      </c>
      <c r="B792">
        <v>70.407849999999996</v>
      </c>
      <c r="C792">
        <v>6.1430870000000004</v>
      </c>
      <c r="H792">
        <v>52.600829999999995</v>
      </c>
      <c r="I792">
        <v>10.065918999999999</v>
      </c>
    </row>
    <row r="793" spans="1:9" x14ac:dyDescent="0.25">
      <c r="A793">
        <v>792</v>
      </c>
      <c r="B793">
        <v>70.407849999999996</v>
      </c>
      <c r="C793">
        <v>6.1430870000000004</v>
      </c>
      <c r="H793">
        <v>52.600829999999995</v>
      </c>
      <c r="I793">
        <v>10.065918999999999</v>
      </c>
    </row>
    <row r="794" spans="1:9" x14ac:dyDescent="0.25">
      <c r="A794">
        <v>793</v>
      </c>
      <c r="B794">
        <v>70.407849999999996</v>
      </c>
      <c r="C794">
        <v>6.1430870000000004</v>
      </c>
      <c r="H794">
        <v>52.672219999999996</v>
      </c>
      <c r="I794">
        <v>10.065918999999999</v>
      </c>
    </row>
    <row r="795" spans="1:9" x14ac:dyDescent="0.25">
      <c r="A795">
        <v>794</v>
      </c>
      <c r="B795">
        <v>70.407849999999996</v>
      </c>
      <c r="C795">
        <v>6.1430870000000004</v>
      </c>
      <c r="H795">
        <v>52.886387999999997</v>
      </c>
      <c r="I795">
        <v>9.994529</v>
      </c>
    </row>
    <row r="796" spans="1:9" x14ac:dyDescent="0.25">
      <c r="A796">
        <v>795</v>
      </c>
      <c r="B796">
        <v>70.407849999999996</v>
      </c>
      <c r="C796">
        <v>6.1430870000000004</v>
      </c>
      <c r="H796">
        <v>52.886387999999997</v>
      </c>
      <c r="I796">
        <v>9.994529</v>
      </c>
    </row>
    <row r="797" spans="1:9" x14ac:dyDescent="0.25">
      <c r="A797">
        <v>796</v>
      </c>
      <c r="B797">
        <v>70.407849999999996</v>
      </c>
      <c r="C797">
        <v>6.1430870000000004</v>
      </c>
      <c r="H797">
        <v>52.886387999999997</v>
      </c>
      <c r="I797">
        <v>9.994529</v>
      </c>
    </row>
    <row r="798" spans="1:9" x14ac:dyDescent="0.25">
      <c r="A798">
        <v>797</v>
      </c>
      <c r="B798">
        <v>70.407849999999996</v>
      </c>
      <c r="C798">
        <v>6.1430870000000004</v>
      </c>
      <c r="H798">
        <v>53.029166999999994</v>
      </c>
      <c r="I798">
        <v>9.9231400000000001</v>
      </c>
    </row>
    <row r="799" spans="1:9" x14ac:dyDescent="0.25">
      <c r="A799">
        <v>798</v>
      </c>
      <c r="B799">
        <v>70.407849999999996</v>
      </c>
      <c r="C799">
        <v>6.1430870000000004</v>
      </c>
      <c r="H799">
        <v>53.743178999999998</v>
      </c>
      <c r="I799">
        <v>9.994529</v>
      </c>
    </row>
    <row r="800" spans="1:9" x14ac:dyDescent="0.25">
      <c r="A800">
        <v>799</v>
      </c>
      <c r="B800">
        <v>70.407849999999996</v>
      </c>
      <c r="C800">
        <v>6.1430870000000004</v>
      </c>
      <c r="F800">
        <v>63.989572999999993</v>
      </c>
      <c r="G800">
        <v>6.6831050000000003</v>
      </c>
    </row>
    <row r="801" spans="1:7" x14ac:dyDescent="0.25">
      <c r="A801">
        <v>800</v>
      </c>
      <c r="B801">
        <v>70.407849999999996</v>
      </c>
      <c r="C801">
        <v>6.1430870000000004</v>
      </c>
      <c r="F801">
        <v>63.989572999999993</v>
      </c>
      <c r="G801">
        <v>6.6831050000000003</v>
      </c>
    </row>
    <row r="802" spans="1:7" x14ac:dyDescent="0.25">
      <c r="A802">
        <v>801</v>
      </c>
      <c r="B802">
        <v>70.407849999999996</v>
      </c>
      <c r="C802">
        <v>6.1430870000000004</v>
      </c>
      <c r="F802">
        <v>63.989572999999993</v>
      </c>
      <c r="G802">
        <v>6.6831050000000003</v>
      </c>
    </row>
    <row r="803" spans="1:7" x14ac:dyDescent="0.25">
      <c r="A803">
        <v>802</v>
      </c>
      <c r="B803">
        <v>70.407849999999996</v>
      </c>
      <c r="C803">
        <v>6.1430870000000004</v>
      </c>
      <c r="F803">
        <v>63.989572999999993</v>
      </c>
      <c r="G803">
        <v>6.6831050000000003</v>
      </c>
    </row>
    <row r="804" spans="1:7" x14ac:dyDescent="0.25">
      <c r="A804">
        <v>803</v>
      </c>
      <c r="B804">
        <v>70.407849999999996</v>
      </c>
      <c r="C804">
        <v>6.1430870000000004</v>
      </c>
      <c r="F804">
        <v>63.989572999999993</v>
      </c>
      <c r="G804">
        <v>6.6831050000000003</v>
      </c>
    </row>
    <row r="805" spans="1:7" x14ac:dyDescent="0.25">
      <c r="A805">
        <v>804</v>
      </c>
      <c r="B805">
        <v>70.407849999999996</v>
      </c>
      <c r="C805">
        <v>6.1430870000000004</v>
      </c>
      <c r="F805">
        <v>63.989572999999993</v>
      </c>
      <c r="G805">
        <v>6.6831050000000003</v>
      </c>
    </row>
    <row r="806" spans="1:7" x14ac:dyDescent="0.25">
      <c r="A806">
        <v>805</v>
      </c>
      <c r="B806">
        <v>70.407849999999996</v>
      </c>
      <c r="C806">
        <v>6.1430870000000004</v>
      </c>
      <c r="D806">
        <v>76.758607999999995</v>
      </c>
      <c r="E806">
        <v>8.1682400000000008</v>
      </c>
      <c r="F806">
        <v>63.989572999999993</v>
      </c>
      <c r="G806">
        <v>6.6831050000000003</v>
      </c>
    </row>
    <row r="807" spans="1:7" x14ac:dyDescent="0.25">
      <c r="A807">
        <v>806</v>
      </c>
      <c r="B807">
        <v>70.407849999999996</v>
      </c>
      <c r="C807">
        <v>6.1430870000000004</v>
      </c>
      <c r="D807">
        <v>76.758607999999995</v>
      </c>
      <c r="E807">
        <v>8.1682400000000008</v>
      </c>
      <c r="F807">
        <v>63.989572999999993</v>
      </c>
      <c r="G807">
        <v>6.6831050000000003</v>
      </c>
    </row>
    <row r="808" spans="1:7" x14ac:dyDescent="0.25">
      <c r="A808">
        <v>807</v>
      </c>
      <c r="B808">
        <v>69.808252999999993</v>
      </c>
      <c r="C808">
        <v>6.6392230000000003</v>
      </c>
      <c r="D808">
        <v>76.758607999999995</v>
      </c>
      <c r="E808">
        <v>8.1682400000000008</v>
      </c>
      <c r="F808">
        <v>63.989572999999993</v>
      </c>
      <c r="G808">
        <v>6.6831050000000003</v>
      </c>
    </row>
    <row r="809" spans="1:7" x14ac:dyDescent="0.25">
      <c r="A809">
        <v>808</v>
      </c>
      <c r="D809">
        <v>76.758607999999995</v>
      </c>
      <c r="E809">
        <v>8.1682400000000008</v>
      </c>
      <c r="F809">
        <v>64.124604999999988</v>
      </c>
      <c r="G809">
        <v>6.7506209999999998</v>
      </c>
    </row>
    <row r="810" spans="1:7" x14ac:dyDescent="0.25">
      <c r="A810">
        <v>809</v>
      </c>
      <c r="D810">
        <v>76.758607999999995</v>
      </c>
      <c r="E810">
        <v>8.1682400000000008</v>
      </c>
      <c r="F810">
        <v>64.124604999999988</v>
      </c>
      <c r="G810">
        <v>6.7506209999999998</v>
      </c>
    </row>
    <row r="811" spans="1:7" x14ac:dyDescent="0.25">
      <c r="A811">
        <v>810</v>
      </c>
      <c r="D811">
        <v>76.758607999999995</v>
      </c>
      <c r="E811">
        <v>8.1682400000000008</v>
      </c>
      <c r="F811">
        <v>64.124604999999988</v>
      </c>
      <c r="G811">
        <v>6.7506209999999998</v>
      </c>
    </row>
    <row r="812" spans="1:7" x14ac:dyDescent="0.25">
      <c r="A812">
        <v>811</v>
      </c>
      <c r="D812">
        <v>76.758607999999995</v>
      </c>
      <c r="E812">
        <v>8.1682400000000008</v>
      </c>
      <c r="F812">
        <v>64.124604999999988</v>
      </c>
      <c r="G812">
        <v>6.7506209999999998</v>
      </c>
    </row>
    <row r="813" spans="1:7" x14ac:dyDescent="0.25">
      <c r="A813">
        <v>812</v>
      </c>
      <c r="D813">
        <v>76.758607999999995</v>
      </c>
      <c r="E813">
        <v>8.1682400000000008</v>
      </c>
      <c r="F813">
        <v>64.124604999999988</v>
      </c>
      <c r="G813">
        <v>6.7506209999999998</v>
      </c>
    </row>
    <row r="814" spans="1:7" x14ac:dyDescent="0.25">
      <c r="A814">
        <v>813</v>
      </c>
      <c r="D814">
        <v>76.758607999999995</v>
      </c>
      <c r="E814">
        <v>8.1682400000000008</v>
      </c>
      <c r="F814">
        <v>64.327378999999993</v>
      </c>
      <c r="G814">
        <v>7.0882019999999999</v>
      </c>
    </row>
    <row r="815" spans="1:7" x14ac:dyDescent="0.25">
      <c r="A815">
        <v>814</v>
      </c>
      <c r="D815">
        <v>76.758607999999995</v>
      </c>
      <c r="E815">
        <v>8.1682400000000008</v>
      </c>
      <c r="F815">
        <v>64.327378999999993</v>
      </c>
      <c r="G815">
        <v>7.0882019999999999</v>
      </c>
    </row>
    <row r="816" spans="1:7" x14ac:dyDescent="0.25">
      <c r="A816">
        <v>815</v>
      </c>
      <c r="D816">
        <v>76.758607999999995</v>
      </c>
      <c r="E816">
        <v>8.1682400000000008</v>
      </c>
      <c r="F816">
        <v>64.597550999999996</v>
      </c>
      <c r="G816">
        <v>7.3581560000000001</v>
      </c>
    </row>
    <row r="817" spans="1:9" x14ac:dyDescent="0.25">
      <c r="A817">
        <v>816</v>
      </c>
      <c r="D817">
        <v>76.758607999999995</v>
      </c>
      <c r="E817">
        <v>8.1682400000000008</v>
      </c>
      <c r="F817">
        <v>64.597550999999996</v>
      </c>
      <c r="G817">
        <v>7.3581560000000001</v>
      </c>
      <c r="H817">
        <v>71.150971999999996</v>
      </c>
      <c r="I817">
        <v>8.9108070000000001</v>
      </c>
    </row>
    <row r="818" spans="1:9" x14ac:dyDescent="0.25">
      <c r="A818">
        <v>817</v>
      </c>
      <c r="D818">
        <v>76.758607999999995</v>
      </c>
      <c r="E818">
        <v>8.1682400000000008</v>
      </c>
      <c r="F818">
        <v>64.597550999999996</v>
      </c>
      <c r="G818">
        <v>7.3581560000000001</v>
      </c>
      <c r="H818">
        <v>71.150971999999996</v>
      </c>
      <c r="I818">
        <v>8.9108070000000001</v>
      </c>
    </row>
    <row r="819" spans="1:9" x14ac:dyDescent="0.25">
      <c r="A819">
        <v>818</v>
      </c>
      <c r="D819">
        <v>76.758607999999995</v>
      </c>
      <c r="E819">
        <v>8.1682400000000008</v>
      </c>
      <c r="H819">
        <v>71.150971999999996</v>
      </c>
      <c r="I819">
        <v>8.9108070000000001</v>
      </c>
    </row>
    <row r="820" spans="1:9" x14ac:dyDescent="0.25">
      <c r="A820">
        <v>819</v>
      </c>
      <c r="D820">
        <v>76.758607999999995</v>
      </c>
      <c r="E820">
        <v>8.1682400000000008</v>
      </c>
      <c r="H820">
        <v>71.150971999999996</v>
      </c>
      <c r="I820">
        <v>8.9108070000000001</v>
      </c>
    </row>
    <row r="821" spans="1:9" x14ac:dyDescent="0.25">
      <c r="A821">
        <v>820</v>
      </c>
      <c r="D821">
        <v>76.758607999999995</v>
      </c>
      <c r="E821">
        <v>8.1682400000000008</v>
      </c>
      <c r="H821">
        <v>71.150971999999996</v>
      </c>
      <c r="I821">
        <v>8.9108070000000001</v>
      </c>
    </row>
    <row r="822" spans="1:9" x14ac:dyDescent="0.25">
      <c r="A822">
        <v>821</v>
      </c>
      <c r="D822">
        <v>76.758607999999995</v>
      </c>
      <c r="E822">
        <v>8.1682400000000008</v>
      </c>
      <c r="H822">
        <v>71.150971999999996</v>
      </c>
      <c r="I822">
        <v>8.9108070000000001</v>
      </c>
    </row>
    <row r="823" spans="1:9" x14ac:dyDescent="0.25">
      <c r="A823">
        <v>822</v>
      </c>
      <c r="D823">
        <v>76.758607999999995</v>
      </c>
      <c r="E823">
        <v>8.1682400000000008</v>
      </c>
      <c r="H823">
        <v>71.150971999999996</v>
      </c>
      <c r="I823">
        <v>8.9108070000000001</v>
      </c>
    </row>
    <row r="824" spans="1:9" x14ac:dyDescent="0.25">
      <c r="A824">
        <v>823</v>
      </c>
      <c r="H824">
        <v>71.286115999999993</v>
      </c>
      <c r="I824">
        <v>8.9783229999999996</v>
      </c>
    </row>
    <row r="825" spans="1:9" x14ac:dyDescent="0.25">
      <c r="A825">
        <v>824</v>
      </c>
      <c r="H825">
        <v>71.286115999999993</v>
      </c>
      <c r="I825">
        <v>8.9783229999999996</v>
      </c>
    </row>
    <row r="826" spans="1:9" x14ac:dyDescent="0.25">
      <c r="A826">
        <v>825</v>
      </c>
      <c r="H826">
        <v>71.35363199999999</v>
      </c>
      <c r="I826">
        <v>8.9783229999999996</v>
      </c>
    </row>
    <row r="827" spans="1:9" x14ac:dyDescent="0.25">
      <c r="A827">
        <v>826</v>
      </c>
      <c r="H827">
        <v>71.35363199999999</v>
      </c>
      <c r="I827">
        <v>8.9783229999999996</v>
      </c>
    </row>
    <row r="828" spans="1:9" x14ac:dyDescent="0.25">
      <c r="A828">
        <v>827</v>
      </c>
      <c r="B828">
        <v>86.622552999999982</v>
      </c>
      <c r="C828">
        <v>6.4131520000000002</v>
      </c>
      <c r="H828">
        <v>71.35363199999999</v>
      </c>
      <c r="I828">
        <v>8.9783229999999996</v>
      </c>
    </row>
    <row r="829" spans="1:9" x14ac:dyDescent="0.25">
      <c r="A829">
        <v>828</v>
      </c>
      <c r="B829">
        <v>86.622552999999982</v>
      </c>
      <c r="C829">
        <v>6.4131520000000002</v>
      </c>
      <c r="H829">
        <v>71.421262999999996</v>
      </c>
      <c r="I829">
        <v>8.9783229999999996</v>
      </c>
    </row>
    <row r="830" spans="1:9" x14ac:dyDescent="0.25">
      <c r="A830">
        <v>829</v>
      </c>
      <c r="B830">
        <v>86.622552999999982</v>
      </c>
      <c r="C830">
        <v>6.4131520000000002</v>
      </c>
      <c r="H830">
        <v>71.421262999999996</v>
      </c>
      <c r="I830">
        <v>8.9783229999999996</v>
      </c>
    </row>
    <row r="831" spans="1:9" x14ac:dyDescent="0.25">
      <c r="A831">
        <v>830</v>
      </c>
      <c r="B831">
        <v>86.622552999999982</v>
      </c>
      <c r="C831">
        <v>6.4131520000000002</v>
      </c>
      <c r="H831">
        <v>71.556405999999996</v>
      </c>
      <c r="I831">
        <v>8.9783229999999996</v>
      </c>
    </row>
    <row r="832" spans="1:9" x14ac:dyDescent="0.25">
      <c r="A832">
        <v>831</v>
      </c>
      <c r="B832">
        <v>86.622552999999982</v>
      </c>
      <c r="C832">
        <v>6.4131520000000002</v>
      </c>
      <c r="H832">
        <v>71.691439000000003</v>
      </c>
      <c r="I832">
        <v>8.9783229999999996</v>
      </c>
    </row>
    <row r="833" spans="1:9" x14ac:dyDescent="0.25">
      <c r="A833">
        <v>832</v>
      </c>
      <c r="B833">
        <v>86.622552999999982</v>
      </c>
      <c r="C833">
        <v>6.4131520000000002</v>
      </c>
      <c r="H833">
        <v>71.75906599999999</v>
      </c>
      <c r="I833">
        <v>8.9783229999999996</v>
      </c>
    </row>
    <row r="834" spans="1:9" x14ac:dyDescent="0.25">
      <c r="A834">
        <v>833</v>
      </c>
      <c r="B834">
        <v>86.622552999999982</v>
      </c>
      <c r="C834">
        <v>6.4131520000000002</v>
      </c>
      <c r="H834">
        <v>71.75906599999999</v>
      </c>
      <c r="I834">
        <v>8.9783229999999996</v>
      </c>
    </row>
    <row r="835" spans="1:9" x14ac:dyDescent="0.25">
      <c r="A835">
        <v>834</v>
      </c>
      <c r="B835">
        <v>86.622552999999982</v>
      </c>
      <c r="C835">
        <v>6.4131520000000002</v>
      </c>
      <c r="H835">
        <v>71.75906599999999</v>
      </c>
      <c r="I835">
        <v>8.9783229999999996</v>
      </c>
    </row>
    <row r="836" spans="1:9" x14ac:dyDescent="0.25">
      <c r="A836">
        <v>835</v>
      </c>
      <c r="B836">
        <v>86.622552999999982</v>
      </c>
      <c r="C836">
        <v>6.4131520000000002</v>
      </c>
      <c r="H836">
        <v>71.894208999999989</v>
      </c>
      <c r="I836">
        <v>8.9783229999999996</v>
      </c>
    </row>
    <row r="837" spans="1:9" x14ac:dyDescent="0.25">
      <c r="A837">
        <v>836</v>
      </c>
      <c r="B837">
        <v>86.622552999999982</v>
      </c>
      <c r="C837">
        <v>6.4131520000000002</v>
      </c>
      <c r="H837">
        <v>71.894208999999989</v>
      </c>
      <c r="I837">
        <v>8.9783229999999996</v>
      </c>
    </row>
    <row r="838" spans="1:9" x14ac:dyDescent="0.25">
      <c r="A838">
        <v>837</v>
      </c>
      <c r="B838">
        <v>86.622552999999982</v>
      </c>
      <c r="C838">
        <v>6.4131520000000002</v>
      </c>
      <c r="F838">
        <v>78.920575999999983</v>
      </c>
      <c r="G838">
        <v>6.8181380000000003</v>
      </c>
      <c r="H838">
        <v>71.894208999999989</v>
      </c>
      <c r="I838">
        <v>8.9783229999999996</v>
      </c>
    </row>
    <row r="839" spans="1:9" x14ac:dyDescent="0.25">
      <c r="A839">
        <v>838</v>
      </c>
      <c r="B839">
        <v>86.622552999999982</v>
      </c>
      <c r="C839">
        <v>6.4131520000000002</v>
      </c>
      <c r="F839">
        <v>78.920575999999983</v>
      </c>
      <c r="G839">
        <v>6.8181380000000003</v>
      </c>
      <c r="H839">
        <v>72.299527999999995</v>
      </c>
      <c r="I839">
        <v>8.9783229999999996</v>
      </c>
    </row>
    <row r="840" spans="1:9" x14ac:dyDescent="0.25">
      <c r="A840">
        <v>839</v>
      </c>
      <c r="B840">
        <v>86.622552999999982</v>
      </c>
      <c r="C840">
        <v>6.4131520000000002</v>
      </c>
      <c r="F840">
        <v>78.920575999999983</v>
      </c>
      <c r="G840">
        <v>6.8181380000000003</v>
      </c>
    </row>
    <row r="841" spans="1:9" x14ac:dyDescent="0.25">
      <c r="A841">
        <v>840</v>
      </c>
      <c r="B841">
        <v>86.622552999999982</v>
      </c>
      <c r="C841">
        <v>6.4131520000000002</v>
      </c>
      <c r="F841">
        <v>78.920575999999983</v>
      </c>
      <c r="G841">
        <v>6.8181380000000003</v>
      </c>
    </row>
    <row r="842" spans="1:9" x14ac:dyDescent="0.25">
      <c r="A842">
        <v>841</v>
      </c>
      <c r="B842">
        <v>86.96035599999999</v>
      </c>
      <c r="C842">
        <v>6.4131520000000002</v>
      </c>
      <c r="F842">
        <v>78.920575999999983</v>
      </c>
      <c r="G842">
        <v>6.8181380000000003</v>
      </c>
    </row>
    <row r="843" spans="1:9" x14ac:dyDescent="0.25">
      <c r="A843">
        <v>842</v>
      </c>
      <c r="B843">
        <v>86.96035599999999</v>
      </c>
      <c r="C843">
        <v>6.4131520000000002</v>
      </c>
      <c r="F843">
        <v>78.920575999999983</v>
      </c>
      <c r="G843">
        <v>6.8181380000000003</v>
      </c>
    </row>
    <row r="844" spans="1:9" x14ac:dyDescent="0.25">
      <c r="A844">
        <v>843</v>
      </c>
      <c r="B844">
        <v>86.96035599999999</v>
      </c>
      <c r="C844">
        <v>6.4131520000000002</v>
      </c>
      <c r="D844">
        <v>94.932508999999996</v>
      </c>
      <c r="E844">
        <v>8.2357560000000003</v>
      </c>
      <c r="F844">
        <v>78.920575999999983</v>
      </c>
      <c r="G844">
        <v>6.8181380000000003</v>
      </c>
    </row>
    <row r="845" spans="1:9" x14ac:dyDescent="0.25">
      <c r="A845">
        <v>844</v>
      </c>
      <c r="D845">
        <v>94.932508999999996</v>
      </c>
      <c r="E845">
        <v>8.2357560000000003</v>
      </c>
      <c r="F845">
        <v>78.920575999999983</v>
      </c>
      <c r="G845">
        <v>6.8181380000000003</v>
      </c>
    </row>
    <row r="846" spans="1:9" x14ac:dyDescent="0.25">
      <c r="A846">
        <v>845</v>
      </c>
      <c r="D846">
        <v>94.932508999999996</v>
      </c>
      <c r="E846">
        <v>8.2357560000000003</v>
      </c>
      <c r="F846">
        <v>78.920575999999983</v>
      </c>
      <c r="G846">
        <v>6.8181380000000003</v>
      </c>
    </row>
    <row r="847" spans="1:9" x14ac:dyDescent="0.25">
      <c r="A847">
        <v>846</v>
      </c>
      <c r="D847">
        <v>94.932508999999996</v>
      </c>
      <c r="E847">
        <v>8.2357560000000003</v>
      </c>
      <c r="F847">
        <v>78.920575999999983</v>
      </c>
      <c r="G847">
        <v>6.8181380000000003</v>
      </c>
    </row>
    <row r="848" spans="1:9" x14ac:dyDescent="0.25">
      <c r="A848">
        <v>847</v>
      </c>
      <c r="D848">
        <v>94.932508999999996</v>
      </c>
      <c r="E848">
        <v>8.2357560000000003</v>
      </c>
      <c r="F848">
        <v>78.920575999999983</v>
      </c>
      <c r="G848">
        <v>6.8856539999999997</v>
      </c>
    </row>
    <row r="849" spans="1:9" x14ac:dyDescent="0.25">
      <c r="A849">
        <v>848</v>
      </c>
      <c r="D849">
        <v>94.932508999999996</v>
      </c>
      <c r="E849">
        <v>8.2357560000000003</v>
      </c>
      <c r="F849">
        <v>79.05560899999999</v>
      </c>
      <c r="G849">
        <v>6.8856539999999997</v>
      </c>
    </row>
    <row r="850" spans="1:9" x14ac:dyDescent="0.25">
      <c r="A850">
        <v>849</v>
      </c>
      <c r="D850">
        <v>94.932508999999996</v>
      </c>
      <c r="E850">
        <v>8.2357560000000003</v>
      </c>
      <c r="F850">
        <v>79.258382999999995</v>
      </c>
      <c r="G850">
        <v>6.8856539999999997</v>
      </c>
    </row>
    <row r="851" spans="1:9" x14ac:dyDescent="0.25">
      <c r="A851">
        <v>850</v>
      </c>
      <c r="D851">
        <v>94.932508999999996</v>
      </c>
      <c r="E851">
        <v>8.2357560000000003</v>
      </c>
      <c r="F851">
        <v>79.258382999999995</v>
      </c>
      <c r="G851">
        <v>6.8856539999999997</v>
      </c>
    </row>
    <row r="852" spans="1:9" x14ac:dyDescent="0.25">
      <c r="A852">
        <v>851</v>
      </c>
      <c r="D852">
        <v>94.932508999999996</v>
      </c>
      <c r="E852">
        <v>8.2357560000000003</v>
      </c>
      <c r="F852">
        <v>79.258382999999995</v>
      </c>
      <c r="G852">
        <v>6.8856539999999997</v>
      </c>
    </row>
    <row r="853" spans="1:9" x14ac:dyDescent="0.25">
      <c r="A853">
        <v>852</v>
      </c>
      <c r="D853">
        <v>94.932508999999996</v>
      </c>
      <c r="E853">
        <v>8.2357560000000003</v>
      </c>
      <c r="F853">
        <v>79.258382999999995</v>
      </c>
      <c r="G853">
        <v>6.8856539999999997</v>
      </c>
    </row>
    <row r="854" spans="1:9" x14ac:dyDescent="0.25">
      <c r="A854">
        <v>853</v>
      </c>
      <c r="D854">
        <v>94.932508999999996</v>
      </c>
      <c r="E854">
        <v>8.2357560000000003</v>
      </c>
      <c r="F854">
        <v>79.39341499999999</v>
      </c>
      <c r="G854">
        <v>6.9531700000000001</v>
      </c>
    </row>
    <row r="855" spans="1:9" x14ac:dyDescent="0.25">
      <c r="A855">
        <v>854</v>
      </c>
      <c r="D855">
        <v>94.932508999999996</v>
      </c>
      <c r="E855">
        <v>8.2357560000000003</v>
      </c>
      <c r="F855">
        <v>79.663702000000001</v>
      </c>
      <c r="G855">
        <v>7.3581560000000001</v>
      </c>
    </row>
    <row r="856" spans="1:9" x14ac:dyDescent="0.25">
      <c r="A856">
        <v>855</v>
      </c>
      <c r="D856">
        <v>94.932508999999996</v>
      </c>
      <c r="E856">
        <v>8.2357560000000003</v>
      </c>
    </row>
    <row r="857" spans="1:9" x14ac:dyDescent="0.25">
      <c r="A857">
        <v>856</v>
      </c>
      <c r="D857">
        <v>94.932508999999996</v>
      </c>
      <c r="E857">
        <v>8.2357560000000003</v>
      </c>
    </row>
    <row r="858" spans="1:9" x14ac:dyDescent="0.25">
      <c r="A858">
        <v>857</v>
      </c>
      <c r="D858">
        <v>94.932508999999996</v>
      </c>
      <c r="E858">
        <v>8.2357560000000003</v>
      </c>
      <c r="H858">
        <v>89.257356999999985</v>
      </c>
      <c r="I858">
        <v>9.3834210000000002</v>
      </c>
    </row>
    <row r="859" spans="1:9" x14ac:dyDescent="0.25">
      <c r="A859">
        <v>858</v>
      </c>
      <c r="D859">
        <v>94.932508999999996</v>
      </c>
      <c r="E859">
        <v>8.2357560000000003</v>
      </c>
      <c r="H859">
        <v>89.257356999999985</v>
      </c>
      <c r="I859">
        <v>9.3834210000000002</v>
      </c>
    </row>
    <row r="860" spans="1:9" x14ac:dyDescent="0.25">
      <c r="A860">
        <v>859</v>
      </c>
      <c r="D860">
        <v>94.932508999999996</v>
      </c>
      <c r="E860">
        <v>8.2357560000000003</v>
      </c>
      <c r="H860">
        <v>89.257356999999985</v>
      </c>
      <c r="I860">
        <v>9.3834210000000002</v>
      </c>
    </row>
    <row r="861" spans="1:9" x14ac:dyDescent="0.25">
      <c r="A861">
        <v>860</v>
      </c>
      <c r="D861">
        <v>94.932508999999996</v>
      </c>
      <c r="E861">
        <v>8.2357560000000003</v>
      </c>
      <c r="H861">
        <v>89.257356999999985</v>
      </c>
      <c r="I861">
        <v>9.3834210000000002</v>
      </c>
    </row>
    <row r="862" spans="1:9" x14ac:dyDescent="0.25">
      <c r="A862">
        <v>861</v>
      </c>
      <c r="H862">
        <v>89.257356999999985</v>
      </c>
      <c r="I862">
        <v>9.3834210000000002</v>
      </c>
    </row>
    <row r="863" spans="1:9" x14ac:dyDescent="0.25">
      <c r="A863">
        <v>862</v>
      </c>
      <c r="H863">
        <v>89.257356999999985</v>
      </c>
      <c r="I863">
        <v>9.3834210000000002</v>
      </c>
    </row>
    <row r="864" spans="1:9" x14ac:dyDescent="0.25">
      <c r="A864">
        <v>863</v>
      </c>
      <c r="H864">
        <v>89.257356999999985</v>
      </c>
      <c r="I864">
        <v>9.3834210000000002</v>
      </c>
    </row>
    <row r="865" spans="1:9" x14ac:dyDescent="0.25">
      <c r="A865">
        <v>864</v>
      </c>
      <c r="B865">
        <v>105.74234999999999</v>
      </c>
      <c r="C865">
        <v>5.535552</v>
      </c>
      <c r="H865">
        <v>89.257356999999985</v>
      </c>
      <c r="I865">
        <v>9.3834210000000002</v>
      </c>
    </row>
    <row r="866" spans="1:9" x14ac:dyDescent="0.25">
      <c r="A866">
        <v>865</v>
      </c>
      <c r="B866">
        <v>105.74234999999999</v>
      </c>
      <c r="C866">
        <v>5.535552</v>
      </c>
      <c r="H866">
        <v>89.257356999999985</v>
      </c>
      <c r="I866">
        <v>9.3834210000000002</v>
      </c>
    </row>
    <row r="867" spans="1:9" x14ac:dyDescent="0.25">
      <c r="A867">
        <v>866</v>
      </c>
      <c r="B867">
        <v>105.74234999999999</v>
      </c>
      <c r="C867">
        <v>5.535552</v>
      </c>
      <c r="H867">
        <v>89.257356999999985</v>
      </c>
      <c r="I867">
        <v>9.3834210000000002</v>
      </c>
    </row>
    <row r="868" spans="1:9" x14ac:dyDescent="0.25">
      <c r="A868">
        <v>867</v>
      </c>
      <c r="B868">
        <v>105.74234999999999</v>
      </c>
      <c r="C868">
        <v>5.535552</v>
      </c>
      <c r="H868">
        <v>89.257356999999985</v>
      </c>
      <c r="I868">
        <v>9.3834210000000002</v>
      </c>
    </row>
    <row r="869" spans="1:9" x14ac:dyDescent="0.25">
      <c r="A869">
        <v>868</v>
      </c>
      <c r="B869">
        <v>105.74234999999999</v>
      </c>
      <c r="C869">
        <v>5.535552</v>
      </c>
      <c r="H869">
        <v>89.257356999999985</v>
      </c>
      <c r="I869">
        <v>9.3834210000000002</v>
      </c>
    </row>
    <row r="870" spans="1:9" x14ac:dyDescent="0.25">
      <c r="A870">
        <v>869</v>
      </c>
      <c r="B870">
        <v>105.74234999999999</v>
      </c>
      <c r="C870">
        <v>5.535552</v>
      </c>
      <c r="H870">
        <v>89.257356999999985</v>
      </c>
      <c r="I870">
        <v>9.3834210000000002</v>
      </c>
    </row>
    <row r="871" spans="1:9" x14ac:dyDescent="0.25">
      <c r="A871">
        <v>870</v>
      </c>
      <c r="B871">
        <v>105.74234999999999</v>
      </c>
      <c r="C871">
        <v>5.535552</v>
      </c>
      <c r="H871">
        <v>89.18983999999999</v>
      </c>
      <c r="I871">
        <v>9.3834210000000002</v>
      </c>
    </row>
    <row r="872" spans="1:9" x14ac:dyDescent="0.25">
      <c r="A872">
        <v>871</v>
      </c>
      <c r="B872">
        <v>105.74234999999999</v>
      </c>
      <c r="C872">
        <v>5.535552</v>
      </c>
      <c r="H872">
        <v>89.527647000000002</v>
      </c>
      <c r="I872">
        <v>9.3834210000000002</v>
      </c>
    </row>
    <row r="873" spans="1:9" x14ac:dyDescent="0.25">
      <c r="A873">
        <v>872</v>
      </c>
      <c r="B873">
        <v>105.74234999999999</v>
      </c>
      <c r="C873">
        <v>5.535552</v>
      </c>
      <c r="H873">
        <v>89.527647000000002</v>
      </c>
      <c r="I873">
        <v>9.3834210000000002</v>
      </c>
    </row>
    <row r="874" spans="1:9" x14ac:dyDescent="0.25">
      <c r="A874">
        <v>873</v>
      </c>
      <c r="B874">
        <v>105.74234999999999</v>
      </c>
      <c r="C874">
        <v>5.535552</v>
      </c>
      <c r="H874">
        <v>89.797822999999994</v>
      </c>
      <c r="I874">
        <v>9.3159050000000008</v>
      </c>
    </row>
    <row r="875" spans="1:9" x14ac:dyDescent="0.25">
      <c r="A875">
        <v>874</v>
      </c>
      <c r="B875">
        <v>105.74234999999999</v>
      </c>
      <c r="C875">
        <v>5.535552</v>
      </c>
      <c r="H875">
        <v>89.797822999999994</v>
      </c>
      <c r="I875">
        <v>9.3159050000000008</v>
      </c>
    </row>
    <row r="876" spans="1:9" x14ac:dyDescent="0.25">
      <c r="A876">
        <v>875</v>
      </c>
      <c r="B876">
        <v>105.74234999999999</v>
      </c>
      <c r="C876">
        <v>5.535552</v>
      </c>
      <c r="H876">
        <v>89.797822999999994</v>
      </c>
      <c r="I876">
        <v>9.3159050000000008</v>
      </c>
    </row>
    <row r="877" spans="1:9" x14ac:dyDescent="0.25">
      <c r="A877">
        <v>876</v>
      </c>
      <c r="B877">
        <v>105.74234999999999</v>
      </c>
      <c r="C877">
        <v>5.535552</v>
      </c>
      <c r="H877">
        <v>89.797822999999994</v>
      </c>
      <c r="I877">
        <v>9.3159050000000008</v>
      </c>
    </row>
    <row r="878" spans="1:9" x14ac:dyDescent="0.25">
      <c r="A878">
        <v>877</v>
      </c>
      <c r="B878">
        <v>105.74234999999999</v>
      </c>
      <c r="C878">
        <v>5.535552</v>
      </c>
      <c r="F878">
        <v>98.445695999999998</v>
      </c>
      <c r="G878">
        <v>6.3456349999999997</v>
      </c>
    </row>
    <row r="879" spans="1:9" x14ac:dyDescent="0.25">
      <c r="A879">
        <v>878</v>
      </c>
      <c r="B879">
        <v>105.74234999999999</v>
      </c>
      <c r="C879">
        <v>5.535552</v>
      </c>
      <c r="F879">
        <v>98.445695999999998</v>
      </c>
      <c r="G879">
        <v>6.3456349999999997</v>
      </c>
    </row>
    <row r="880" spans="1:9" x14ac:dyDescent="0.25">
      <c r="A880">
        <v>879</v>
      </c>
      <c r="B880">
        <v>105.74234999999999</v>
      </c>
      <c r="C880">
        <v>5.535552</v>
      </c>
      <c r="F880">
        <v>98.445695999999998</v>
      </c>
      <c r="G880">
        <v>6.3456349999999997</v>
      </c>
    </row>
    <row r="881" spans="1:7" x14ac:dyDescent="0.25">
      <c r="A881">
        <v>880</v>
      </c>
      <c r="B881">
        <v>105.74234999999999</v>
      </c>
      <c r="C881">
        <v>5.535552</v>
      </c>
      <c r="F881">
        <v>98.445695999999998</v>
      </c>
      <c r="G881">
        <v>6.3456349999999997</v>
      </c>
    </row>
    <row r="882" spans="1:7" x14ac:dyDescent="0.25">
      <c r="A882">
        <v>881</v>
      </c>
      <c r="B882">
        <v>105.74234999999999</v>
      </c>
      <c r="C882">
        <v>5.535552</v>
      </c>
      <c r="D882">
        <v>113.91716399999999</v>
      </c>
      <c r="E882">
        <v>7.5607049999999996</v>
      </c>
      <c r="F882">
        <v>98.445695999999998</v>
      </c>
      <c r="G882">
        <v>6.3456349999999997</v>
      </c>
    </row>
    <row r="883" spans="1:7" x14ac:dyDescent="0.25">
      <c r="A883">
        <v>882</v>
      </c>
      <c r="D883">
        <v>113.91716399999999</v>
      </c>
      <c r="E883">
        <v>7.5607049999999996</v>
      </c>
      <c r="F883">
        <v>98.445695999999998</v>
      </c>
      <c r="G883">
        <v>6.3456349999999997</v>
      </c>
    </row>
    <row r="884" spans="1:7" x14ac:dyDescent="0.25">
      <c r="A884">
        <v>883</v>
      </c>
      <c r="D884">
        <v>113.91716399999999</v>
      </c>
      <c r="E884">
        <v>7.5607049999999996</v>
      </c>
      <c r="F884">
        <v>98.445695999999998</v>
      </c>
      <c r="G884">
        <v>6.3456349999999997</v>
      </c>
    </row>
    <row r="885" spans="1:7" x14ac:dyDescent="0.25">
      <c r="A885">
        <v>884</v>
      </c>
      <c r="D885">
        <v>113.91716399999999</v>
      </c>
      <c r="E885">
        <v>7.5607049999999996</v>
      </c>
      <c r="F885">
        <v>98.445695999999998</v>
      </c>
      <c r="G885">
        <v>6.3456349999999997</v>
      </c>
    </row>
    <row r="886" spans="1:7" x14ac:dyDescent="0.25">
      <c r="A886">
        <v>885</v>
      </c>
      <c r="D886">
        <v>113.91716399999999</v>
      </c>
      <c r="E886">
        <v>7.5607049999999996</v>
      </c>
      <c r="F886">
        <v>98.445695999999998</v>
      </c>
      <c r="G886">
        <v>6.3456349999999997</v>
      </c>
    </row>
    <row r="887" spans="1:7" x14ac:dyDescent="0.25">
      <c r="A887">
        <v>886</v>
      </c>
      <c r="D887">
        <v>113.91716399999999</v>
      </c>
      <c r="E887">
        <v>7.5607049999999996</v>
      </c>
      <c r="F887">
        <v>98.648355999999993</v>
      </c>
      <c r="G887">
        <v>6.6155889999999999</v>
      </c>
    </row>
    <row r="888" spans="1:7" x14ac:dyDescent="0.25">
      <c r="A888">
        <v>887</v>
      </c>
      <c r="D888">
        <v>113.91716399999999</v>
      </c>
      <c r="E888">
        <v>7.5607049999999996</v>
      </c>
      <c r="F888">
        <v>98.648355999999993</v>
      </c>
      <c r="G888">
        <v>6.6155889999999999</v>
      </c>
    </row>
    <row r="889" spans="1:7" x14ac:dyDescent="0.25">
      <c r="A889">
        <v>888</v>
      </c>
      <c r="D889">
        <v>113.91716399999999</v>
      </c>
      <c r="E889">
        <v>7.5607049999999996</v>
      </c>
      <c r="F889">
        <v>98.648355999999993</v>
      </c>
      <c r="G889">
        <v>6.6155889999999999</v>
      </c>
    </row>
    <row r="890" spans="1:7" x14ac:dyDescent="0.25">
      <c r="A890">
        <v>889</v>
      </c>
      <c r="D890">
        <v>113.91716399999999</v>
      </c>
      <c r="E890">
        <v>7.5607049999999996</v>
      </c>
      <c r="F890">
        <v>98.85101499999999</v>
      </c>
      <c r="G890">
        <v>6.6155889999999999</v>
      </c>
    </row>
    <row r="891" spans="1:7" x14ac:dyDescent="0.25">
      <c r="A891">
        <v>890</v>
      </c>
      <c r="D891">
        <v>113.91716399999999</v>
      </c>
      <c r="E891">
        <v>7.5607049999999996</v>
      </c>
      <c r="F891">
        <v>98.85101499999999</v>
      </c>
      <c r="G891">
        <v>6.6155889999999999</v>
      </c>
    </row>
    <row r="892" spans="1:7" x14ac:dyDescent="0.25">
      <c r="A892">
        <v>891</v>
      </c>
      <c r="D892">
        <v>113.91716399999999</v>
      </c>
      <c r="E892">
        <v>7.5607049999999996</v>
      </c>
      <c r="F892">
        <v>98.85101499999999</v>
      </c>
      <c r="G892">
        <v>6.6155889999999999</v>
      </c>
    </row>
    <row r="893" spans="1:7" x14ac:dyDescent="0.25">
      <c r="A893">
        <v>892</v>
      </c>
      <c r="D893">
        <v>113.91716399999999</v>
      </c>
      <c r="E893">
        <v>7.5607049999999996</v>
      </c>
      <c r="F893">
        <v>98.986157999999989</v>
      </c>
      <c r="G893">
        <v>6.6831050000000003</v>
      </c>
    </row>
    <row r="894" spans="1:7" x14ac:dyDescent="0.25">
      <c r="A894">
        <v>893</v>
      </c>
      <c r="D894">
        <v>113.91716399999999</v>
      </c>
      <c r="E894">
        <v>7.5607049999999996</v>
      </c>
      <c r="F894">
        <v>99.053784999999991</v>
      </c>
      <c r="G894">
        <v>6.6831050000000003</v>
      </c>
    </row>
    <row r="895" spans="1:7" x14ac:dyDescent="0.25">
      <c r="A895">
        <v>894</v>
      </c>
      <c r="D895">
        <v>113.91716399999999</v>
      </c>
      <c r="E895">
        <v>7.5607049999999996</v>
      </c>
      <c r="F895">
        <v>99.391592000000003</v>
      </c>
      <c r="G895">
        <v>6.7506209999999998</v>
      </c>
    </row>
    <row r="896" spans="1:7" x14ac:dyDescent="0.25">
      <c r="A896">
        <v>895</v>
      </c>
      <c r="D896">
        <v>113.91716399999999</v>
      </c>
      <c r="E896">
        <v>7.5607049999999996</v>
      </c>
      <c r="F896">
        <v>99.661767999999995</v>
      </c>
      <c r="G896">
        <v>6.9531700000000001</v>
      </c>
    </row>
    <row r="897" spans="1:9" x14ac:dyDescent="0.25">
      <c r="A897">
        <v>896</v>
      </c>
      <c r="D897">
        <v>113.91716399999999</v>
      </c>
      <c r="E897">
        <v>7.5607049999999996</v>
      </c>
      <c r="F897">
        <v>99.661767999999995</v>
      </c>
      <c r="G897">
        <v>6.9531700000000001</v>
      </c>
    </row>
    <row r="898" spans="1:9" x14ac:dyDescent="0.25">
      <c r="A898">
        <v>897</v>
      </c>
      <c r="D898">
        <v>113.91716399999999</v>
      </c>
      <c r="E898">
        <v>7.5607049999999996</v>
      </c>
    </row>
    <row r="899" spans="1:9" x14ac:dyDescent="0.25">
      <c r="A899">
        <v>898</v>
      </c>
      <c r="H899">
        <v>110.47160699999999</v>
      </c>
      <c r="I899">
        <v>8.7757740000000002</v>
      </c>
    </row>
    <row r="900" spans="1:9" x14ac:dyDescent="0.25">
      <c r="A900">
        <v>899</v>
      </c>
      <c r="H900">
        <v>110.47160699999999</v>
      </c>
      <c r="I900">
        <v>8.7757740000000002</v>
      </c>
    </row>
    <row r="901" spans="1:9" x14ac:dyDescent="0.25">
      <c r="A901">
        <v>900</v>
      </c>
      <c r="H901">
        <v>110.47160699999999</v>
      </c>
      <c r="I901">
        <v>8.7757740000000002</v>
      </c>
    </row>
    <row r="902" spans="1:9" x14ac:dyDescent="0.25">
      <c r="A902">
        <v>901</v>
      </c>
      <c r="B902">
        <v>123.84873499999999</v>
      </c>
      <c r="C902">
        <v>4.7929839999999997</v>
      </c>
      <c r="H902">
        <v>110.47160699999999</v>
      </c>
      <c r="I902">
        <v>8.7757740000000002</v>
      </c>
    </row>
    <row r="903" spans="1:9" x14ac:dyDescent="0.25">
      <c r="A903">
        <v>902</v>
      </c>
      <c r="B903">
        <v>123.84873499999999</v>
      </c>
      <c r="C903">
        <v>4.7929839999999997</v>
      </c>
      <c r="H903">
        <v>110.47160699999999</v>
      </c>
      <c r="I903">
        <v>8.7757740000000002</v>
      </c>
    </row>
    <row r="904" spans="1:9" x14ac:dyDescent="0.25">
      <c r="A904">
        <v>903</v>
      </c>
      <c r="B904">
        <v>123.84873499999999</v>
      </c>
      <c r="C904">
        <v>4.7929839999999997</v>
      </c>
      <c r="H904">
        <v>110.47160699999999</v>
      </c>
      <c r="I904">
        <v>8.7757740000000002</v>
      </c>
    </row>
    <row r="905" spans="1:9" x14ac:dyDescent="0.25">
      <c r="A905">
        <v>904</v>
      </c>
      <c r="B905">
        <v>123.84873499999999</v>
      </c>
      <c r="C905">
        <v>4.7929839999999997</v>
      </c>
      <c r="H905">
        <v>110.47160699999999</v>
      </c>
      <c r="I905">
        <v>8.7757740000000002</v>
      </c>
    </row>
    <row r="906" spans="1:9" x14ac:dyDescent="0.25">
      <c r="A906">
        <v>905</v>
      </c>
      <c r="B906">
        <v>123.84873499999999</v>
      </c>
      <c r="C906">
        <v>4.7929839999999997</v>
      </c>
      <c r="H906">
        <v>110.47160699999999</v>
      </c>
      <c r="I906">
        <v>8.7757740000000002</v>
      </c>
    </row>
    <row r="907" spans="1:9" x14ac:dyDescent="0.25">
      <c r="A907">
        <v>906</v>
      </c>
      <c r="B907">
        <v>123.84873499999999</v>
      </c>
      <c r="C907">
        <v>4.7929839999999997</v>
      </c>
      <c r="H907">
        <v>110.47160699999999</v>
      </c>
      <c r="I907">
        <v>8.7757740000000002</v>
      </c>
    </row>
    <row r="908" spans="1:9" x14ac:dyDescent="0.25">
      <c r="A908">
        <v>907</v>
      </c>
      <c r="B908">
        <v>123.84873499999999</v>
      </c>
      <c r="C908">
        <v>4.7929839999999997</v>
      </c>
      <c r="H908">
        <v>110.47160699999999</v>
      </c>
      <c r="I908">
        <v>8.7757740000000002</v>
      </c>
    </row>
    <row r="909" spans="1:9" x14ac:dyDescent="0.25">
      <c r="A909">
        <v>908</v>
      </c>
      <c r="B909">
        <v>123.84873499999999</v>
      </c>
      <c r="C909">
        <v>4.7929839999999997</v>
      </c>
      <c r="H909">
        <v>110.47160699999999</v>
      </c>
      <c r="I909">
        <v>8.7757740000000002</v>
      </c>
    </row>
    <row r="910" spans="1:9" x14ac:dyDescent="0.25">
      <c r="A910">
        <v>909</v>
      </c>
      <c r="B910">
        <v>123.84873499999999</v>
      </c>
      <c r="C910">
        <v>4.7929839999999997</v>
      </c>
      <c r="H910">
        <v>110.47160699999999</v>
      </c>
      <c r="I910">
        <v>8.7757740000000002</v>
      </c>
    </row>
    <row r="911" spans="1:9" x14ac:dyDescent="0.25">
      <c r="A911">
        <v>910</v>
      </c>
      <c r="B911">
        <v>123.84873499999999</v>
      </c>
      <c r="C911">
        <v>4.7929839999999997</v>
      </c>
      <c r="H911">
        <v>110.47160699999999</v>
      </c>
      <c r="I911">
        <v>8.7757740000000002</v>
      </c>
    </row>
    <row r="912" spans="1:9" x14ac:dyDescent="0.25">
      <c r="A912">
        <v>911</v>
      </c>
      <c r="B912">
        <v>123.84873499999999</v>
      </c>
      <c r="C912">
        <v>4.7929839999999997</v>
      </c>
      <c r="H912">
        <v>110.47160699999999</v>
      </c>
      <c r="I912">
        <v>8.7757740000000002</v>
      </c>
    </row>
    <row r="913" spans="1:9" x14ac:dyDescent="0.25">
      <c r="A913">
        <v>912</v>
      </c>
      <c r="B913">
        <v>123.84873499999999</v>
      </c>
      <c r="C913">
        <v>4.7929839999999997</v>
      </c>
      <c r="H913">
        <v>110.47160699999999</v>
      </c>
      <c r="I913">
        <v>8.7757740000000002</v>
      </c>
    </row>
    <row r="914" spans="1:9" x14ac:dyDescent="0.25">
      <c r="A914">
        <v>913</v>
      </c>
      <c r="B914">
        <v>123.84873499999999</v>
      </c>
      <c r="C914">
        <v>4.7929839999999997</v>
      </c>
      <c r="H914">
        <v>110.47160699999999</v>
      </c>
      <c r="I914">
        <v>8.8432899999999997</v>
      </c>
    </row>
    <row r="915" spans="1:9" x14ac:dyDescent="0.25">
      <c r="A915">
        <v>914</v>
      </c>
      <c r="B915">
        <v>123.84873499999999</v>
      </c>
      <c r="C915">
        <v>4.7929839999999997</v>
      </c>
      <c r="H915">
        <v>110.741783</v>
      </c>
      <c r="I915">
        <v>8.5733379999999997</v>
      </c>
    </row>
    <row r="916" spans="1:9" x14ac:dyDescent="0.25">
      <c r="A916">
        <v>915</v>
      </c>
      <c r="B916">
        <v>123.84873499999999</v>
      </c>
      <c r="C916">
        <v>4.7929839999999997</v>
      </c>
      <c r="H916">
        <v>110.80940999999999</v>
      </c>
      <c r="I916">
        <v>8.5733379999999997</v>
      </c>
    </row>
    <row r="917" spans="1:9" x14ac:dyDescent="0.25">
      <c r="A917">
        <v>916</v>
      </c>
      <c r="B917">
        <v>123.84873499999999</v>
      </c>
      <c r="C917">
        <v>4.7929839999999997</v>
      </c>
      <c r="F917">
        <v>119.051851</v>
      </c>
      <c r="G917">
        <v>4.9954219999999996</v>
      </c>
      <c r="H917">
        <v>111.01207199999999</v>
      </c>
      <c r="I917">
        <v>8.5733379999999997</v>
      </c>
    </row>
    <row r="918" spans="1:9" x14ac:dyDescent="0.25">
      <c r="A918">
        <v>917</v>
      </c>
      <c r="B918">
        <v>123.84873499999999</v>
      </c>
      <c r="C918">
        <v>4.7929839999999997</v>
      </c>
      <c r="F918">
        <v>119.051851</v>
      </c>
      <c r="G918">
        <v>4.9954219999999996</v>
      </c>
      <c r="H918">
        <v>111.079588</v>
      </c>
      <c r="I918">
        <v>8.5058209999999992</v>
      </c>
    </row>
    <row r="919" spans="1:9" x14ac:dyDescent="0.25">
      <c r="A919">
        <v>918</v>
      </c>
      <c r="B919">
        <v>123.84873499999999</v>
      </c>
      <c r="C919">
        <v>4.7929839999999997</v>
      </c>
      <c r="F919">
        <v>119.051851</v>
      </c>
      <c r="G919">
        <v>4.9954219999999996</v>
      </c>
    </row>
    <row r="920" spans="1:9" x14ac:dyDescent="0.25">
      <c r="A920">
        <v>919</v>
      </c>
      <c r="F920">
        <v>119.051851</v>
      </c>
      <c r="G920">
        <v>4.9954219999999996</v>
      </c>
    </row>
    <row r="921" spans="1:9" x14ac:dyDescent="0.25">
      <c r="A921">
        <v>920</v>
      </c>
      <c r="F921">
        <v>119.051851</v>
      </c>
      <c r="G921">
        <v>4.9954219999999996</v>
      </c>
    </row>
    <row r="922" spans="1:9" x14ac:dyDescent="0.25">
      <c r="A922">
        <v>921</v>
      </c>
      <c r="D922">
        <v>143.969371</v>
      </c>
      <c r="E922">
        <v>6.671284</v>
      </c>
      <c r="F922">
        <v>119.051851</v>
      </c>
      <c r="G922">
        <v>4.9954219999999996</v>
      </c>
    </row>
    <row r="923" spans="1:9" x14ac:dyDescent="0.25">
      <c r="A923">
        <v>922</v>
      </c>
      <c r="D923">
        <v>143.969371</v>
      </c>
      <c r="E923">
        <v>6.671284</v>
      </c>
      <c r="F923">
        <v>119.051851</v>
      </c>
      <c r="G923">
        <v>4.9954219999999996</v>
      </c>
    </row>
    <row r="924" spans="1:9" x14ac:dyDescent="0.25">
      <c r="A924">
        <v>923</v>
      </c>
      <c r="D924">
        <v>143.969371</v>
      </c>
      <c r="E924">
        <v>6.671284</v>
      </c>
      <c r="F924">
        <v>119.051851</v>
      </c>
      <c r="G924">
        <v>4.9954219999999996</v>
      </c>
    </row>
    <row r="925" spans="1:9" x14ac:dyDescent="0.25">
      <c r="A925">
        <v>924</v>
      </c>
      <c r="D925">
        <v>143.969371</v>
      </c>
      <c r="E925">
        <v>6.671284</v>
      </c>
      <c r="F925">
        <v>119.051851</v>
      </c>
      <c r="G925">
        <v>4.9954219999999996</v>
      </c>
    </row>
    <row r="926" spans="1:9" x14ac:dyDescent="0.25">
      <c r="A926">
        <v>925</v>
      </c>
      <c r="D926">
        <v>143.969371</v>
      </c>
      <c r="E926">
        <v>6.671284</v>
      </c>
      <c r="F926">
        <v>119.051851</v>
      </c>
      <c r="G926">
        <v>4.9954219999999996</v>
      </c>
    </row>
    <row r="927" spans="1:9" x14ac:dyDescent="0.25">
      <c r="A927">
        <v>926</v>
      </c>
      <c r="D927">
        <v>143.969371</v>
      </c>
      <c r="E927">
        <v>6.671284</v>
      </c>
      <c r="F927">
        <v>119.051851</v>
      </c>
      <c r="G927">
        <v>4.9954219999999996</v>
      </c>
    </row>
    <row r="928" spans="1:9" x14ac:dyDescent="0.25">
      <c r="A928">
        <v>927</v>
      </c>
      <c r="D928">
        <v>143.969371</v>
      </c>
      <c r="E928">
        <v>6.671284</v>
      </c>
      <c r="F928">
        <v>119.25451199999999</v>
      </c>
      <c r="G928">
        <v>5.3330029999999997</v>
      </c>
    </row>
    <row r="929" spans="1:9" x14ac:dyDescent="0.25">
      <c r="A929">
        <v>928</v>
      </c>
      <c r="D929">
        <v>143.969371</v>
      </c>
      <c r="E929">
        <v>6.671284</v>
      </c>
      <c r="F929">
        <v>119.25451199999999</v>
      </c>
      <c r="G929">
        <v>5.3330029999999997</v>
      </c>
    </row>
    <row r="930" spans="1:9" x14ac:dyDescent="0.25">
      <c r="A930">
        <v>929</v>
      </c>
      <c r="D930">
        <v>143.969371</v>
      </c>
      <c r="E930">
        <v>6.671284</v>
      </c>
      <c r="F930">
        <v>119.25451199999999</v>
      </c>
      <c r="G930">
        <v>5.3330029999999997</v>
      </c>
    </row>
    <row r="931" spans="1:9" x14ac:dyDescent="0.25">
      <c r="A931">
        <v>930</v>
      </c>
      <c r="D931">
        <v>143.969371</v>
      </c>
      <c r="E931">
        <v>6.671284</v>
      </c>
      <c r="F931">
        <v>119.25451199999999</v>
      </c>
      <c r="G931">
        <v>5.3330029999999997</v>
      </c>
    </row>
    <row r="932" spans="1:9" x14ac:dyDescent="0.25">
      <c r="A932">
        <v>931</v>
      </c>
      <c r="D932">
        <v>143.969371</v>
      </c>
      <c r="E932">
        <v>6.671284</v>
      </c>
      <c r="F932">
        <v>119.32213899999999</v>
      </c>
      <c r="G932">
        <v>5.4005190000000001</v>
      </c>
    </row>
    <row r="933" spans="1:9" x14ac:dyDescent="0.25">
      <c r="A933">
        <v>932</v>
      </c>
      <c r="D933">
        <v>143.969371</v>
      </c>
      <c r="E933">
        <v>6.671284</v>
      </c>
      <c r="F933">
        <v>119.38965499999999</v>
      </c>
      <c r="G933">
        <v>5.4005190000000001</v>
      </c>
    </row>
    <row r="934" spans="1:9" x14ac:dyDescent="0.25">
      <c r="A934">
        <v>933</v>
      </c>
      <c r="D934">
        <v>143.969371</v>
      </c>
      <c r="E934">
        <v>6.671284</v>
      </c>
      <c r="F934">
        <v>119.659943</v>
      </c>
      <c r="G934">
        <v>5.535552</v>
      </c>
    </row>
    <row r="935" spans="1:9" x14ac:dyDescent="0.25">
      <c r="A935">
        <v>934</v>
      </c>
      <c r="D935">
        <v>143.969371</v>
      </c>
      <c r="E935">
        <v>6.671284</v>
      </c>
    </row>
    <row r="936" spans="1:9" x14ac:dyDescent="0.25">
      <c r="A936">
        <v>935</v>
      </c>
      <c r="D936">
        <v>143.969371</v>
      </c>
      <c r="E936">
        <v>6.671284</v>
      </c>
    </row>
    <row r="937" spans="1:9" x14ac:dyDescent="0.25">
      <c r="A937">
        <v>936</v>
      </c>
      <c r="D937">
        <v>143.969371</v>
      </c>
      <c r="E937">
        <v>6.671284</v>
      </c>
    </row>
    <row r="938" spans="1:9" x14ac:dyDescent="0.25">
      <c r="A938">
        <v>937</v>
      </c>
    </row>
    <row r="939" spans="1:9" x14ac:dyDescent="0.25">
      <c r="A939">
        <v>938</v>
      </c>
      <c r="H939">
        <v>129.59140399999998</v>
      </c>
      <c r="I939">
        <v>7.5607049999999996</v>
      </c>
    </row>
    <row r="940" spans="1:9" x14ac:dyDescent="0.25">
      <c r="A940">
        <v>939</v>
      </c>
      <c r="B940">
        <v>152.08568099999999</v>
      </c>
      <c r="C940">
        <v>5.1167990000000003</v>
      </c>
      <c r="H940">
        <v>129.59140399999998</v>
      </c>
      <c r="I940">
        <v>7.5607049999999996</v>
      </c>
    </row>
    <row r="941" spans="1:9" x14ac:dyDescent="0.25">
      <c r="A941">
        <v>940</v>
      </c>
      <c r="B941">
        <v>152.08568099999999</v>
      </c>
      <c r="C941">
        <v>5.1167990000000003</v>
      </c>
      <c r="H941">
        <v>129.59140399999998</v>
      </c>
      <c r="I941">
        <v>7.5607049999999996</v>
      </c>
    </row>
    <row r="942" spans="1:9" x14ac:dyDescent="0.25">
      <c r="A942">
        <v>941</v>
      </c>
      <c r="B942">
        <v>152.08568099999999</v>
      </c>
      <c r="C942">
        <v>5.1167990000000003</v>
      </c>
      <c r="H942">
        <v>129.59140399999998</v>
      </c>
      <c r="I942">
        <v>7.5607049999999996</v>
      </c>
    </row>
    <row r="943" spans="1:9" x14ac:dyDescent="0.25">
      <c r="A943">
        <v>942</v>
      </c>
      <c r="B943">
        <v>152.08568099999999</v>
      </c>
      <c r="C943">
        <v>5.1167990000000003</v>
      </c>
      <c r="H943">
        <v>129.59140399999998</v>
      </c>
      <c r="I943">
        <v>7.5607049999999996</v>
      </c>
    </row>
    <row r="944" spans="1:9" x14ac:dyDescent="0.25">
      <c r="A944">
        <v>943</v>
      </c>
      <c r="B944">
        <v>152.08568099999999</v>
      </c>
      <c r="C944">
        <v>5.1167990000000003</v>
      </c>
      <c r="H944">
        <v>129.59140399999998</v>
      </c>
      <c r="I944">
        <v>7.5607049999999996</v>
      </c>
    </row>
    <row r="945" spans="1:9" x14ac:dyDescent="0.25">
      <c r="A945">
        <v>944</v>
      </c>
      <c r="B945">
        <v>152.08568099999999</v>
      </c>
      <c r="C945">
        <v>5.1167990000000003</v>
      </c>
      <c r="H945">
        <v>129.59140399999998</v>
      </c>
      <c r="I945">
        <v>7.5607049999999996</v>
      </c>
    </row>
    <row r="946" spans="1:9" x14ac:dyDescent="0.25">
      <c r="A946">
        <v>945</v>
      </c>
      <c r="B946">
        <v>152.08568099999999</v>
      </c>
      <c r="C946">
        <v>5.1167990000000003</v>
      </c>
      <c r="H946">
        <v>129.59140399999998</v>
      </c>
      <c r="I946">
        <v>7.5607049999999996</v>
      </c>
    </row>
    <row r="947" spans="1:9" x14ac:dyDescent="0.25">
      <c r="A947">
        <v>946</v>
      </c>
      <c r="B947">
        <v>152.08568099999999</v>
      </c>
      <c r="C947">
        <v>5.1167990000000003</v>
      </c>
      <c r="H947">
        <v>129.59140399999998</v>
      </c>
      <c r="I947">
        <v>7.5607049999999996</v>
      </c>
    </row>
    <row r="948" spans="1:9" x14ac:dyDescent="0.25">
      <c r="A948">
        <v>947</v>
      </c>
      <c r="B948">
        <v>152.08568099999999</v>
      </c>
      <c r="C948">
        <v>5.1167990000000003</v>
      </c>
      <c r="H948">
        <v>129.59140399999998</v>
      </c>
      <c r="I948">
        <v>7.5607049999999996</v>
      </c>
    </row>
    <row r="949" spans="1:9" x14ac:dyDescent="0.25">
      <c r="A949">
        <v>948</v>
      </c>
      <c r="B949">
        <v>152.08568099999999</v>
      </c>
      <c r="C949">
        <v>5.1167990000000003</v>
      </c>
      <c r="H949">
        <v>129.59140399999998</v>
      </c>
      <c r="I949">
        <v>7.5607049999999996</v>
      </c>
    </row>
    <row r="950" spans="1:9" x14ac:dyDescent="0.25">
      <c r="A950">
        <v>949</v>
      </c>
      <c r="B950">
        <v>152.08568099999999</v>
      </c>
      <c r="C950">
        <v>5.1167990000000003</v>
      </c>
      <c r="H950">
        <v>129.59140399999998</v>
      </c>
      <c r="I950">
        <v>7.5607049999999996</v>
      </c>
    </row>
    <row r="951" spans="1:9" x14ac:dyDescent="0.25">
      <c r="A951">
        <v>950</v>
      </c>
      <c r="B951">
        <v>152.08568099999999</v>
      </c>
      <c r="C951">
        <v>5.1167990000000003</v>
      </c>
      <c r="H951">
        <v>129.65891999999999</v>
      </c>
      <c r="I951">
        <v>7.6282209999999999</v>
      </c>
    </row>
    <row r="952" spans="1:9" x14ac:dyDescent="0.25">
      <c r="A952">
        <v>951</v>
      </c>
      <c r="B952">
        <v>152.08568099999999</v>
      </c>
      <c r="C952">
        <v>5.1167990000000003</v>
      </c>
      <c r="H952">
        <v>129.65891999999999</v>
      </c>
      <c r="I952">
        <v>7.6282209999999999</v>
      </c>
    </row>
    <row r="953" spans="1:9" x14ac:dyDescent="0.25">
      <c r="A953">
        <v>952</v>
      </c>
      <c r="B953">
        <v>152.08568099999999</v>
      </c>
      <c r="C953">
        <v>5.1167990000000003</v>
      </c>
      <c r="H953">
        <v>129.65891999999999</v>
      </c>
      <c r="I953">
        <v>7.6282209999999999</v>
      </c>
    </row>
    <row r="954" spans="1:9" x14ac:dyDescent="0.25">
      <c r="A954">
        <v>953</v>
      </c>
      <c r="B954">
        <v>152.08568099999999</v>
      </c>
      <c r="C954">
        <v>5.1167990000000003</v>
      </c>
      <c r="H954">
        <v>129.65891999999999</v>
      </c>
      <c r="I954">
        <v>7.6282209999999999</v>
      </c>
    </row>
    <row r="955" spans="1:9" x14ac:dyDescent="0.25">
      <c r="A955">
        <v>954</v>
      </c>
      <c r="B955">
        <v>152.540199</v>
      </c>
      <c r="C955">
        <v>5.0520209999999999</v>
      </c>
    </row>
    <row r="956" spans="1:9" x14ac:dyDescent="0.25">
      <c r="A956">
        <v>955</v>
      </c>
      <c r="F956">
        <v>149.22880899999998</v>
      </c>
      <c r="G956">
        <v>4.5338950000000002</v>
      </c>
    </row>
    <row r="957" spans="1:9" x14ac:dyDescent="0.25">
      <c r="A957">
        <v>956</v>
      </c>
      <c r="F957">
        <v>149.22880899999998</v>
      </c>
      <c r="G957">
        <v>4.5338950000000002</v>
      </c>
    </row>
    <row r="958" spans="1:9" x14ac:dyDescent="0.25">
      <c r="A958">
        <v>957</v>
      </c>
      <c r="F958">
        <v>149.22880899999998</v>
      </c>
      <c r="G958">
        <v>4.5338950000000002</v>
      </c>
    </row>
    <row r="959" spans="1:9" x14ac:dyDescent="0.25">
      <c r="A959">
        <v>958</v>
      </c>
      <c r="D959">
        <v>161.11113699999999</v>
      </c>
      <c r="E959">
        <v>7.1246299999999998</v>
      </c>
      <c r="F959">
        <v>149.22880899999998</v>
      </c>
      <c r="G959">
        <v>4.5338950000000002</v>
      </c>
    </row>
    <row r="960" spans="1:9" x14ac:dyDescent="0.25">
      <c r="A960">
        <v>959</v>
      </c>
      <c r="D960">
        <v>161.11113699999999</v>
      </c>
      <c r="E960">
        <v>7.1246299999999998</v>
      </c>
      <c r="F960">
        <v>149.22880899999998</v>
      </c>
      <c r="G960">
        <v>4.5338950000000002</v>
      </c>
    </row>
    <row r="961" spans="1:7" x14ac:dyDescent="0.25">
      <c r="A961">
        <v>960</v>
      </c>
      <c r="D961">
        <v>161.11113699999999</v>
      </c>
      <c r="E961">
        <v>7.1246299999999998</v>
      </c>
      <c r="F961">
        <v>149.22880899999998</v>
      </c>
      <c r="G961">
        <v>4.5338950000000002</v>
      </c>
    </row>
    <row r="962" spans="1:7" x14ac:dyDescent="0.25">
      <c r="A962">
        <v>961</v>
      </c>
      <c r="D962">
        <v>161.11113699999999</v>
      </c>
      <c r="E962">
        <v>7.1246299999999998</v>
      </c>
      <c r="F962">
        <v>149.22880899999998</v>
      </c>
      <c r="G962">
        <v>4.5338950000000002</v>
      </c>
    </row>
    <row r="963" spans="1:7" x14ac:dyDescent="0.25">
      <c r="A963">
        <v>962</v>
      </c>
      <c r="D963">
        <v>161.11113699999999</v>
      </c>
      <c r="E963">
        <v>7.1246299999999998</v>
      </c>
      <c r="F963">
        <v>149.22880899999998</v>
      </c>
      <c r="G963">
        <v>4.5338950000000002</v>
      </c>
    </row>
    <row r="964" spans="1:7" x14ac:dyDescent="0.25">
      <c r="A964">
        <v>963</v>
      </c>
      <c r="D964">
        <v>161.11113699999999</v>
      </c>
      <c r="E964">
        <v>7.1246299999999998</v>
      </c>
      <c r="F964">
        <v>149.22880899999998</v>
      </c>
      <c r="G964">
        <v>4.5338950000000002</v>
      </c>
    </row>
    <row r="965" spans="1:7" x14ac:dyDescent="0.25">
      <c r="A965">
        <v>964</v>
      </c>
      <c r="D965">
        <v>161.11113699999999</v>
      </c>
      <c r="E965">
        <v>7.1246299999999998</v>
      </c>
      <c r="F965">
        <v>149.22880899999998</v>
      </c>
      <c r="G965">
        <v>4.5338950000000002</v>
      </c>
    </row>
    <row r="966" spans="1:7" x14ac:dyDescent="0.25">
      <c r="A966">
        <v>965</v>
      </c>
      <c r="D966">
        <v>161.11113699999999</v>
      </c>
      <c r="E966">
        <v>7.1246299999999998</v>
      </c>
      <c r="F966">
        <v>149.358688</v>
      </c>
      <c r="G966">
        <v>4.5338950000000002</v>
      </c>
    </row>
    <row r="967" spans="1:7" x14ac:dyDescent="0.25">
      <c r="A967">
        <v>966</v>
      </c>
      <c r="D967">
        <v>161.11113699999999</v>
      </c>
      <c r="E967">
        <v>7.1246299999999998</v>
      </c>
      <c r="F967">
        <v>149.358688</v>
      </c>
      <c r="G967">
        <v>4.5338950000000002</v>
      </c>
    </row>
    <row r="968" spans="1:7" x14ac:dyDescent="0.25">
      <c r="A968">
        <v>967</v>
      </c>
      <c r="D968">
        <v>161.11113699999999</v>
      </c>
      <c r="E968">
        <v>7.1246299999999998</v>
      </c>
      <c r="F968">
        <v>149.358688</v>
      </c>
      <c r="G968">
        <v>4.5338950000000002</v>
      </c>
    </row>
    <row r="969" spans="1:7" x14ac:dyDescent="0.25">
      <c r="A969">
        <v>968</v>
      </c>
      <c r="D969">
        <v>161.11113699999999</v>
      </c>
      <c r="E969">
        <v>7.1246299999999998</v>
      </c>
      <c r="F969">
        <v>149.358688</v>
      </c>
      <c r="G969">
        <v>4.5338950000000002</v>
      </c>
    </row>
    <row r="970" spans="1:7" x14ac:dyDescent="0.25">
      <c r="A970">
        <v>969</v>
      </c>
      <c r="D970">
        <v>161.11113699999999</v>
      </c>
      <c r="E970">
        <v>7.1246299999999998</v>
      </c>
      <c r="F970">
        <v>149.42357199999998</v>
      </c>
      <c r="G970">
        <v>4.4691150000000004</v>
      </c>
    </row>
    <row r="971" spans="1:7" x14ac:dyDescent="0.25">
      <c r="A971">
        <v>970</v>
      </c>
      <c r="D971">
        <v>161.11113699999999</v>
      </c>
      <c r="E971">
        <v>7.1246299999999998</v>
      </c>
      <c r="F971">
        <v>149.55344700000001</v>
      </c>
      <c r="G971">
        <v>4.6634529999999996</v>
      </c>
    </row>
    <row r="972" spans="1:7" x14ac:dyDescent="0.25">
      <c r="A972">
        <v>971</v>
      </c>
      <c r="D972">
        <v>161.11113699999999</v>
      </c>
      <c r="E972">
        <v>7.1246299999999998</v>
      </c>
      <c r="F972">
        <v>149.55344700000001</v>
      </c>
      <c r="G972">
        <v>4.6634529999999996</v>
      </c>
    </row>
    <row r="973" spans="1:7" x14ac:dyDescent="0.25">
      <c r="A973">
        <v>972</v>
      </c>
      <c r="D973">
        <v>161.11113699999999</v>
      </c>
      <c r="E973">
        <v>7.1246299999999998</v>
      </c>
      <c r="F973">
        <v>149.55344700000001</v>
      </c>
      <c r="G973">
        <v>4.6634529999999996</v>
      </c>
    </row>
    <row r="974" spans="1:7" x14ac:dyDescent="0.25">
      <c r="A974">
        <v>973</v>
      </c>
      <c r="D974">
        <v>161.630538</v>
      </c>
      <c r="E974">
        <v>7.1894099999999996</v>
      </c>
      <c r="F974">
        <v>149.618335</v>
      </c>
      <c r="G974">
        <v>4.987241</v>
      </c>
    </row>
    <row r="975" spans="1:7" x14ac:dyDescent="0.25">
      <c r="A975">
        <v>974</v>
      </c>
      <c r="F975">
        <v>149.74821</v>
      </c>
      <c r="G975">
        <v>4.987241</v>
      </c>
    </row>
    <row r="976" spans="1:7" x14ac:dyDescent="0.25">
      <c r="A976">
        <v>975</v>
      </c>
    </row>
    <row r="977" spans="1:9" x14ac:dyDescent="0.25">
      <c r="A977">
        <v>976</v>
      </c>
      <c r="B977">
        <v>171.564922</v>
      </c>
      <c r="C977">
        <v>5.5053669999999997</v>
      </c>
    </row>
    <row r="978" spans="1:9" x14ac:dyDescent="0.25">
      <c r="A978">
        <v>977</v>
      </c>
      <c r="B978">
        <v>171.564922</v>
      </c>
      <c r="C978">
        <v>5.5053669999999997</v>
      </c>
      <c r="H978">
        <v>159.55282099999999</v>
      </c>
      <c r="I978">
        <v>8.0314309999999995</v>
      </c>
    </row>
    <row r="979" spans="1:9" x14ac:dyDescent="0.25">
      <c r="A979">
        <v>978</v>
      </c>
      <c r="B979">
        <v>171.564922</v>
      </c>
      <c r="C979">
        <v>5.5053669999999997</v>
      </c>
      <c r="H979">
        <v>159.68259399999999</v>
      </c>
      <c r="I979">
        <v>8.0314309999999995</v>
      </c>
    </row>
    <row r="980" spans="1:9" x14ac:dyDescent="0.25">
      <c r="A980">
        <v>979</v>
      </c>
      <c r="B980">
        <v>171.564922</v>
      </c>
      <c r="C980">
        <v>5.5053669999999997</v>
      </c>
      <c r="H980">
        <v>159.68259399999999</v>
      </c>
      <c r="I980">
        <v>8.0314309999999995</v>
      </c>
    </row>
    <row r="981" spans="1:9" x14ac:dyDescent="0.25">
      <c r="A981">
        <v>980</v>
      </c>
      <c r="B981">
        <v>171.564922</v>
      </c>
      <c r="C981">
        <v>5.5053669999999997</v>
      </c>
      <c r="H981">
        <v>159.68259399999999</v>
      </c>
      <c r="I981">
        <v>8.0314309999999995</v>
      </c>
    </row>
    <row r="982" spans="1:9" x14ac:dyDescent="0.25">
      <c r="A982">
        <v>981</v>
      </c>
      <c r="B982">
        <v>171.564922</v>
      </c>
      <c r="C982">
        <v>5.5053669999999997</v>
      </c>
      <c r="H982">
        <v>159.68259399999999</v>
      </c>
      <c r="I982">
        <v>8.0314309999999995</v>
      </c>
    </row>
    <row r="983" spans="1:9" x14ac:dyDescent="0.25">
      <c r="A983">
        <v>982</v>
      </c>
      <c r="B983">
        <v>171.564922</v>
      </c>
      <c r="C983">
        <v>5.5053669999999997</v>
      </c>
      <c r="H983">
        <v>159.68259399999999</v>
      </c>
      <c r="I983">
        <v>8.0314309999999995</v>
      </c>
    </row>
    <row r="984" spans="1:9" x14ac:dyDescent="0.25">
      <c r="A984">
        <v>983</v>
      </c>
      <c r="B984">
        <v>171.564922</v>
      </c>
      <c r="C984">
        <v>5.5053669999999997</v>
      </c>
      <c r="H984">
        <v>159.68259399999999</v>
      </c>
      <c r="I984">
        <v>8.0314309999999995</v>
      </c>
    </row>
    <row r="985" spans="1:9" x14ac:dyDescent="0.25">
      <c r="A985">
        <v>984</v>
      </c>
      <c r="B985">
        <v>171.564922</v>
      </c>
      <c r="C985">
        <v>5.5053669999999997</v>
      </c>
      <c r="H985">
        <v>159.68259399999999</v>
      </c>
      <c r="I985">
        <v>8.0314309999999995</v>
      </c>
    </row>
    <row r="986" spans="1:9" x14ac:dyDescent="0.25">
      <c r="A986">
        <v>985</v>
      </c>
      <c r="B986">
        <v>171.564922</v>
      </c>
      <c r="C986">
        <v>5.5053669999999997</v>
      </c>
      <c r="H986">
        <v>159.68259399999999</v>
      </c>
      <c r="I986">
        <v>8.0314309999999995</v>
      </c>
    </row>
    <row r="987" spans="1:9" x14ac:dyDescent="0.25">
      <c r="A987">
        <v>986</v>
      </c>
      <c r="B987">
        <v>171.564922</v>
      </c>
      <c r="C987">
        <v>5.5053669999999997</v>
      </c>
      <c r="H987">
        <v>159.68259399999999</v>
      </c>
      <c r="I987">
        <v>8.0314309999999995</v>
      </c>
    </row>
    <row r="988" spans="1:9" x14ac:dyDescent="0.25">
      <c r="A988">
        <v>987</v>
      </c>
      <c r="B988">
        <v>171.564922</v>
      </c>
      <c r="C988">
        <v>5.5053669999999997</v>
      </c>
      <c r="H988">
        <v>159.68259399999999</v>
      </c>
      <c r="I988">
        <v>8.0314309999999995</v>
      </c>
    </row>
    <row r="989" spans="1:9" x14ac:dyDescent="0.25">
      <c r="A989">
        <v>988</v>
      </c>
      <c r="B989">
        <v>171.564922</v>
      </c>
      <c r="C989">
        <v>5.5053669999999997</v>
      </c>
      <c r="H989">
        <v>159.68259399999999</v>
      </c>
      <c r="I989">
        <v>8.0314309999999995</v>
      </c>
    </row>
    <row r="990" spans="1:9" x14ac:dyDescent="0.25">
      <c r="A990">
        <v>989</v>
      </c>
      <c r="B990">
        <v>171.564922</v>
      </c>
      <c r="C990">
        <v>5.5053669999999997</v>
      </c>
      <c r="H990">
        <v>159.68259399999999</v>
      </c>
      <c r="I990">
        <v>8.0314309999999995</v>
      </c>
    </row>
    <row r="991" spans="1:9" x14ac:dyDescent="0.25">
      <c r="A991">
        <v>990</v>
      </c>
      <c r="B991">
        <v>171.564922</v>
      </c>
      <c r="C991">
        <v>5.5053669999999997</v>
      </c>
      <c r="H991">
        <v>160.007339</v>
      </c>
      <c r="I991">
        <v>7.9018730000000001</v>
      </c>
    </row>
    <row r="992" spans="1:9" x14ac:dyDescent="0.25">
      <c r="A992">
        <v>991</v>
      </c>
      <c r="B992">
        <v>171.564922</v>
      </c>
      <c r="C992">
        <v>5.5053669999999997</v>
      </c>
      <c r="H992">
        <v>160.007339</v>
      </c>
      <c r="I992">
        <v>7.9018730000000001</v>
      </c>
    </row>
    <row r="993" spans="1:9" x14ac:dyDescent="0.25">
      <c r="A993">
        <v>992</v>
      </c>
      <c r="B993">
        <v>171.75978799999999</v>
      </c>
      <c r="C993">
        <v>5.5053669999999997</v>
      </c>
      <c r="H993">
        <v>160.072227</v>
      </c>
      <c r="I993">
        <v>7.9018730000000001</v>
      </c>
    </row>
    <row r="994" spans="1:9" x14ac:dyDescent="0.25">
      <c r="A994">
        <v>993</v>
      </c>
      <c r="H994">
        <v>160.072227</v>
      </c>
      <c r="I994">
        <v>7.9018730000000001</v>
      </c>
    </row>
    <row r="995" spans="1:9" x14ac:dyDescent="0.25">
      <c r="A995">
        <v>994</v>
      </c>
      <c r="H995">
        <v>160.266986</v>
      </c>
      <c r="I995">
        <v>7.8370939999999996</v>
      </c>
    </row>
    <row r="996" spans="1:9" x14ac:dyDescent="0.25">
      <c r="A996">
        <v>995</v>
      </c>
      <c r="D996">
        <v>182.08380199999999</v>
      </c>
      <c r="E996">
        <v>7.7075360000000002</v>
      </c>
      <c r="H996">
        <v>160.33198099999998</v>
      </c>
      <c r="I996">
        <v>7.7723149999999999</v>
      </c>
    </row>
    <row r="997" spans="1:9" x14ac:dyDescent="0.25">
      <c r="A997">
        <v>996</v>
      </c>
      <c r="D997">
        <v>182.08380199999999</v>
      </c>
      <c r="E997">
        <v>7.7075360000000002</v>
      </c>
      <c r="F997">
        <v>169.552089</v>
      </c>
      <c r="G997">
        <v>5.4406949999999998</v>
      </c>
    </row>
    <row r="998" spans="1:9" x14ac:dyDescent="0.25">
      <c r="A998">
        <v>997</v>
      </c>
      <c r="D998">
        <v>182.08380199999999</v>
      </c>
      <c r="E998">
        <v>7.7075360000000002</v>
      </c>
      <c r="F998">
        <v>169.552089</v>
      </c>
      <c r="G998">
        <v>5.4406949999999998</v>
      </c>
    </row>
    <row r="999" spans="1:9" x14ac:dyDescent="0.25">
      <c r="A999">
        <v>998</v>
      </c>
      <c r="D999">
        <v>182.08380199999999</v>
      </c>
      <c r="E999">
        <v>7.7075360000000002</v>
      </c>
      <c r="F999">
        <v>169.552089</v>
      </c>
      <c r="G999">
        <v>5.4406949999999998</v>
      </c>
    </row>
    <row r="1000" spans="1:9" x14ac:dyDescent="0.25">
      <c r="A1000">
        <v>999</v>
      </c>
      <c r="D1000">
        <v>182.08380199999999</v>
      </c>
      <c r="E1000">
        <v>7.7075360000000002</v>
      </c>
      <c r="F1000">
        <v>169.552089</v>
      </c>
      <c r="G1000">
        <v>5.4406949999999998</v>
      </c>
    </row>
    <row r="1001" spans="1:9" x14ac:dyDescent="0.25">
      <c r="A1001">
        <v>1000</v>
      </c>
      <c r="D1001">
        <v>182.08380199999999</v>
      </c>
      <c r="E1001">
        <v>7.7075360000000002</v>
      </c>
      <c r="F1001">
        <v>169.552089</v>
      </c>
      <c r="G1001">
        <v>5.4406949999999998</v>
      </c>
    </row>
    <row r="1002" spans="1:9" x14ac:dyDescent="0.25">
      <c r="A1002">
        <v>1001</v>
      </c>
      <c r="D1002">
        <v>182.08380199999999</v>
      </c>
      <c r="E1002">
        <v>7.7075360000000002</v>
      </c>
      <c r="F1002">
        <v>169.552089</v>
      </c>
      <c r="G1002">
        <v>5.4406949999999998</v>
      </c>
    </row>
    <row r="1003" spans="1:9" x14ac:dyDescent="0.25">
      <c r="A1003">
        <v>1002</v>
      </c>
      <c r="D1003">
        <v>182.08380199999999</v>
      </c>
      <c r="E1003">
        <v>7.7075360000000002</v>
      </c>
      <c r="F1003">
        <v>169.552089</v>
      </c>
      <c r="G1003">
        <v>5.4406949999999998</v>
      </c>
    </row>
    <row r="1004" spans="1:9" x14ac:dyDescent="0.25">
      <c r="A1004">
        <v>1003</v>
      </c>
      <c r="D1004">
        <v>182.08380199999999</v>
      </c>
      <c r="E1004">
        <v>7.7075360000000002</v>
      </c>
      <c r="F1004">
        <v>169.552089</v>
      </c>
      <c r="G1004">
        <v>5.4406949999999998</v>
      </c>
    </row>
    <row r="1005" spans="1:9" x14ac:dyDescent="0.25">
      <c r="A1005">
        <v>1004</v>
      </c>
      <c r="D1005">
        <v>182.08380199999999</v>
      </c>
      <c r="E1005">
        <v>7.7075360000000002</v>
      </c>
      <c r="F1005">
        <v>169.552089</v>
      </c>
      <c r="G1005">
        <v>5.4406949999999998</v>
      </c>
    </row>
    <row r="1006" spans="1:9" x14ac:dyDescent="0.25">
      <c r="A1006">
        <v>1005</v>
      </c>
      <c r="D1006">
        <v>182.08380199999999</v>
      </c>
      <c r="E1006">
        <v>7.7075360000000002</v>
      </c>
      <c r="F1006">
        <v>169.552089</v>
      </c>
      <c r="G1006">
        <v>5.4406949999999998</v>
      </c>
    </row>
    <row r="1007" spans="1:9" x14ac:dyDescent="0.25">
      <c r="A1007">
        <v>1006</v>
      </c>
      <c r="D1007">
        <v>182.08380199999999</v>
      </c>
      <c r="E1007">
        <v>7.7075360000000002</v>
      </c>
      <c r="F1007">
        <v>169.552089</v>
      </c>
      <c r="G1007">
        <v>5.4406949999999998</v>
      </c>
    </row>
    <row r="1008" spans="1:9" x14ac:dyDescent="0.25">
      <c r="A1008">
        <v>1007</v>
      </c>
      <c r="D1008">
        <v>182.08380199999999</v>
      </c>
      <c r="E1008">
        <v>7.7075360000000002</v>
      </c>
      <c r="F1008">
        <v>169.61707999999999</v>
      </c>
      <c r="G1008">
        <v>5.4406949999999998</v>
      </c>
    </row>
    <row r="1009" spans="1:9" x14ac:dyDescent="0.25">
      <c r="A1009">
        <v>1008</v>
      </c>
      <c r="D1009">
        <v>182.08380199999999</v>
      </c>
      <c r="E1009">
        <v>7.7075360000000002</v>
      </c>
      <c r="F1009">
        <v>169.61707999999999</v>
      </c>
      <c r="G1009">
        <v>5.4406949999999998</v>
      </c>
    </row>
    <row r="1010" spans="1:9" x14ac:dyDescent="0.25">
      <c r="A1010">
        <v>1009</v>
      </c>
      <c r="D1010">
        <v>182.08380199999999</v>
      </c>
      <c r="E1010">
        <v>7.7075360000000002</v>
      </c>
      <c r="F1010">
        <v>169.74685199999999</v>
      </c>
      <c r="G1010">
        <v>5.4406949999999998</v>
      </c>
    </row>
    <row r="1011" spans="1:9" x14ac:dyDescent="0.25">
      <c r="A1011">
        <v>1010</v>
      </c>
      <c r="D1011">
        <v>182.21357499999999</v>
      </c>
      <c r="E1011">
        <v>7.7075360000000002</v>
      </c>
      <c r="F1011">
        <v>170.071597</v>
      </c>
      <c r="G1011">
        <v>5.4406949999999998</v>
      </c>
    </row>
    <row r="1012" spans="1:9" x14ac:dyDescent="0.25">
      <c r="A1012">
        <v>1011</v>
      </c>
      <c r="D1012">
        <v>182.79796899999999</v>
      </c>
      <c r="E1012">
        <v>7.6427560000000003</v>
      </c>
      <c r="F1012">
        <v>170.26636099999999</v>
      </c>
      <c r="G1012">
        <v>5.5053669999999997</v>
      </c>
    </row>
    <row r="1013" spans="1:9" x14ac:dyDescent="0.25">
      <c r="A1013">
        <v>1012</v>
      </c>
      <c r="F1013">
        <v>170.65588700000001</v>
      </c>
      <c r="G1013">
        <v>5.9588210000000004</v>
      </c>
    </row>
    <row r="1014" spans="1:9" x14ac:dyDescent="0.25">
      <c r="A1014">
        <v>1013</v>
      </c>
    </row>
    <row r="1015" spans="1:9" x14ac:dyDescent="0.25">
      <c r="A1015">
        <v>1014</v>
      </c>
      <c r="H1015">
        <v>180.460498</v>
      </c>
      <c r="I1015">
        <v>8.7438939999999992</v>
      </c>
    </row>
    <row r="1016" spans="1:9" x14ac:dyDescent="0.25">
      <c r="A1016">
        <v>1015</v>
      </c>
      <c r="H1016">
        <v>180.460498</v>
      </c>
      <c r="I1016">
        <v>8.7438939999999992</v>
      </c>
    </row>
    <row r="1017" spans="1:9" x14ac:dyDescent="0.25">
      <c r="A1017">
        <v>1016</v>
      </c>
      <c r="B1017">
        <v>193.51161300000001</v>
      </c>
      <c r="C1017">
        <v>5.5701470000000004</v>
      </c>
      <c r="H1017">
        <v>180.460498</v>
      </c>
      <c r="I1017">
        <v>8.7438939999999992</v>
      </c>
    </row>
    <row r="1018" spans="1:9" x14ac:dyDescent="0.25">
      <c r="A1018">
        <v>1017</v>
      </c>
      <c r="B1018">
        <v>193.51161300000001</v>
      </c>
      <c r="C1018">
        <v>5.5701470000000004</v>
      </c>
      <c r="H1018">
        <v>180.460498</v>
      </c>
      <c r="I1018">
        <v>8.7438939999999992</v>
      </c>
    </row>
    <row r="1019" spans="1:9" x14ac:dyDescent="0.25">
      <c r="A1019">
        <v>1018</v>
      </c>
      <c r="B1019">
        <v>193.51161300000001</v>
      </c>
      <c r="C1019">
        <v>5.5701470000000004</v>
      </c>
      <c r="H1019">
        <v>180.460498</v>
      </c>
      <c r="I1019">
        <v>8.7438939999999992</v>
      </c>
    </row>
    <row r="1020" spans="1:9" x14ac:dyDescent="0.25">
      <c r="A1020">
        <v>1019</v>
      </c>
      <c r="B1020">
        <v>193.51161300000001</v>
      </c>
      <c r="C1020">
        <v>5.5701470000000004</v>
      </c>
      <c r="H1020">
        <v>180.460498</v>
      </c>
      <c r="I1020">
        <v>8.7438939999999992</v>
      </c>
    </row>
    <row r="1021" spans="1:9" x14ac:dyDescent="0.25">
      <c r="A1021">
        <v>1020</v>
      </c>
      <c r="B1021">
        <v>193.51161300000001</v>
      </c>
      <c r="C1021">
        <v>5.5701470000000004</v>
      </c>
      <c r="H1021">
        <v>180.460498</v>
      </c>
      <c r="I1021">
        <v>8.7438939999999992</v>
      </c>
    </row>
    <row r="1022" spans="1:9" x14ac:dyDescent="0.25">
      <c r="A1022">
        <v>1021</v>
      </c>
      <c r="B1022">
        <v>193.51161300000001</v>
      </c>
      <c r="C1022">
        <v>5.5701470000000004</v>
      </c>
      <c r="H1022">
        <v>180.460498</v>
      </c>
      <c r="I1022">
        <v>8.7438939999999992</v>
      </c>
    </row>
    <row r="1023" spans="1:9" x14ac:dyDescent="0.25">
      <c r="A1023">
        <v>1022</v>
      </c>
      <c r="B1023">
        <v>193.51161300000001</v>
      </c>
      <c r="C1023">
        <v>5.5701470000000004</v>
      </c>
      <c r="H1023">
        <v>180.460498</v>
      </c>
      <c r="I1023">
        <v>8.7438939999999992</v>
      </c>
    </row>
    <row r="1024" spans="1:9" x14ac:dyDescent="0.25">
      <c r="A1024">
        <v>1023</v>
      </c>
      <c r="B1024">
        <v>193.51161300000001</v>
      </c>
      <c r="C1024">
        <v>5.5701470000000004</v>
      </c>
      <c r="H1024">
        <v>180.460498</v>
      </c>
      <c r="I1024">
        <v>8.7438939999999992</v>
      </c>
    </row>
    <row r="1025" spans="1:9" x14ac:dyDescent="0.25">
      <c r="A1025">
        <v>1024</v>
      </c>
      <c r="B1025">
        <v>193.51161300000001</v>
      </c>
      <c r="C1025">
        <v>5.5701470000000004</v>
      </c>
      <c r="H1025">
        <v>180.460498</v>
      </c>
      <c r="I1025">
        <v>8.7438939999999992</v>
      </c>
    </row>
    <row r="1026" spans="1:9" x14ac:dyDescent="0.25">
      <c r="A1026">
        <v>1025</v>
      </c>
      <c r="B1026">
        <v>193.51161300000001</v>
      </c>
      <c r="C1026">
        <v>5.5701470000000004</v>
      </c>
      <c r="H1026">
        <v>180.460498</v>
      </c>
      <c r="I1026">
        <v>8.7438939999999992</v>
      </c>
    </row>
    <row r="1027" spans="1:9" x14ac:dyDescent="0.25">
      <c r="A1027">
        <v>1026</v>
      </c>
      <c r="B1027">
        <v>193.51161300000001</v>
      </c>
      <c r="C1027">
        <v>5.5701470000000004</v>
      </c>
      <c r="H1027">
        <v>180.460498</v>
      </c>
      <c r="I1027">
        <v>8.7438939999999992</v>
      </c>
    </row>
    <row r="1028" spans="1:9" x14ac:dyDescent="0.25">
      <c r="A1028">
        <v>1027</v>
      </c>
      <c r="B1028">
        <v>193.51161300000001</v>
      </c>
      <c r="C1028">
        <v>5.5701470000000004</v>
      </c>
      <c r="H1028">
        <v>180.78513799999999</v>
      </c>
      <c r="I1028">
        <v>8.5495570000000001</v>
      </c>
    </row>
    <row r="1029" spans="1:9" x14ac:dyDescent="0.25">
      <c r="A1029">
        <v>1028</v>
      </c>
      <c r="B1029">
        <v>193.51161300000001</v>
      </c>
      <c r="C1029">
        <v>5.5701470000000004</v>
      </c>
      <c r="H1029">
        <v>180.78513799999999</v>
      </c>
      <c r="I1029">
        <v>8.5495570000000001</v>
      </c>
    </row>
    <row r="1030" spans="1:9" x14ac:dyDescent="0.25">
      <c r="A1030">
        <v>1029</v>
      </c>
      <c r="B1030">
        <v>193.51161300000001</v>
      </c>
      <c r="C1030">
        <v>5.5701470000000004</v>
      </c>
      <c r="H1030">
        <v>181.10977700000001</v>
      </c>
      <c r="I1030">
        <v>8.5495570000000001</v>
      </c>
    </row>
    <row r="1031" spans="1:9" x14ac:dyDescent="0.25">
      <c r="A1031">
        <v>1030</v>
      </c>
      <c r="B1031">
        <v>193.51161300000001</v>
      </c>
      <c r="C1031">
        <v>5.5701470000000004</v>
      </c>
      <c r="H1031">
        <v>181.49941000000001</v>
      </c>
      <c r="I1031">
        <v>8.6143359999999998</v>
      </c>
    </row>
    <row r="1032" spans="1:9" x14ac:dyDescent="0.25">
      <c r="A1032">
        <v>1031</v>
      </c>
      <c r="B1032">
        <v>193.51161300000001</v>
      </c>
      <c r="C1032">
        <v>5.5701470000000004</v>
      </c>
      <c r="H1032">
        <v>182.08380199999999</v>
      </c>
      <c r="I1032">
        <v>8.1609890000000007</v>
      </c>
    </row>
    <row r="1033" spans="1:9" x14ac:dyDescent="0.25">
      <c r="A1033">
        <v>1032</v>
      </c>
      <c r="D1033">
        <v>202.01745199999999</v>
      </c>
      <c r="E1033">
        <v>6.8008420000000003</v>
      </c>
    </row>
    <row r="1034" spans="1:9" x14ac:dyDescent="0.25">
      <c r="A1034">
        <v>1033</v>
      </c>
      <c r="D1034">
        <v>203.439696</v>
      </c>
      <c r="E1034">
        <v>6.9671200000000004</v>
      </c>
    </row>
    <row r="1035" spans="1:9" x14ac:dyDescent="0.25">
      <c r="A1035">
        <v>1034</v>
      </c>
      <c r="D1035">
        <v>203.439696</v>
      </c>
      <c r="E1035">
        <v>6.9671200000000004</v>
      </c>
      <c r="F1035">
        <v>191.23902799999999</v>
      </c>
      <c r="G1035">
        <v>5.4406949999999998</v>
      </c>
    </row>
    <row r="1036" spans="1:9" x14ac:dyDescent="0.25">
      <c r="A1036">
        <v>1035</v>
      </c>
      <c r="D1036">
        <v>203.439696</v>
      </c>
      <c r="E1036">
        <v>6.9671200000000004</v>
      </c>
      <c r="F1036">
        <v>191.23902799999999</v>
      </c>
      <c r="G1036">
        <v>5.4406949999999998</v>
      </c>
    </row>
    <row r="1037" spans="1:9" x14ac:dyDescent="0.25">
      <c r="A1037">
        <v>1036</v>
      </c>
      <c r="D1037">
        <v>203.439696</v>
      </c>
      <c r="E1037">
        <v>6.9671200000000004</v>
      </c>
      <c r="F1037">
        <v>191.23902799999999</v>
      </c>
      <c r="G1037">
        <v>5.4406949999999998</v>
      </c>
    </row>
    <row r="1038" spans="1:9" x14ac:dyDescent="0.25">
      <c r="A1038">
        <v>1037</v>
      </c>
      <c r="D1038">
        <v>203.439696</v>
      </c>
      <c r="E1038">
        <v>6.9671200000000004</v>
      </c>
      <c r="F1038">
        <v>191.23902799999999</v>
      </c>
      <c r="G1038">
        <v>5.4406949999999998</v>
      </c>
    </row>
    <row r="1039" spans="1:9" x14ac:dyDescent="0.25">
      <c r="A1039">
        <v>1038</v>
      </c>
      <c r="D1039">
        <v>203.439696</v>
      </c>
      <c r="E1039">
        <v>6.9671200000000004</v>
      </c>
      <c r="F1039">
        <v>191.23902799999999</v>
      </c>
      <c r="G1039">
        <v>5.4406949999999998</v>
      </c>
    </row>
    <row r="1040" spans="1:9" x14ac:dyDescent="0.25">
      <c r="A1040">
        <v>1039</v>
      </c>
      <c r="D1040">
        <v>203.439696</v>
      </c>
      <c r="E1040">
        <v>6.9671200000000004</v>
      </c>
      <c r="F1040">
        <v>191.23902799999999</v>
      </c>
      <c r="G1040">
        <v>5.4406949999999998</v>
      </c>
    </row>
    <row r="1041" spans="1:7" x14ac:dyDescent="0.25">
      <c r="A1041">
        <v>1040</v>
      </c>
      <c r="D1041">
        <v>203.439696</v>
      </c>
      <c r="E1041">
        <v>6.9671200000000004</v>
      </c>
      <c r="F1041">
        <v>191.23902799999999</v>
      </c>
      <c r="G1041">
        <v>5.4406949999999998</v>
      </c>
    </row>
    <row r="1042" spans="1:7" x14ac:dyDescent="0.25">
      <c r="A1042">
        <v>1041</v>
      </c>
      <c r="D1042">
        <v>203.439696</v>
      </c>
      <c r="E1042">
        <v>6.9671200000000004</v>
      </c>
      <c r="F1042">
        <v>191.23902799999999</v>
      </c>
      <c r="G1042">
        <v>5.4406949999999998</v>
      </c>
    </row>
    <row r="1043" spans="1:7" x14ac:dyDescent="0.25">
      <c r="A1043">
        <v>1042</v>
      </c>
      <c r="D1043">
        <v>203.439696</v>
      </c>
      <c r="E1043">
        <v>6.9671200000000004</v>
      </c>
      <c r="F1043">
        <v>191.23902799999999</v>
      </c>
      <c r="G1043">
        <v>5.4406949999999998</v>
      </c>
    </row>
    <row r="1044" spans="1:7" x14ac:dyDescent="0.25">
      <c r="A1044">
        <v>1043</v>
      </c>
      <c r="D1044">
        <v>203.439696</v>
      </c>
      <c r="E1044">
        <v>6.9671200000000004</v>
      </c>
      <c r="F1044">
        <v>191.23902799999999</v>
      </c>
      <c r="G1044">
        <v>5.634925</v>
      </c>
    </row>
    <row r="1045" spans="1:7" x14ac:dyDescent="0.25">
      <c r="A1045">
        <v>1044</v>
      </c>
      <c r="D1045">
        <v>203.439696</v>
      </c>
      <c r="E1045">
        <v>6.9671200000000004</v>
      </c>
      <c r="F1045">
        <v>191.30391399999999</v>
      </c>
      <c r="G1045">
        <v>5.634925</v>
      </c>
    </row>
    <row r="1046" spans="1:7" x14ac:dyDescent="0.25">
      <c r="A1046">
        <v>1045</v>
      </c>
      <c r="D1046">
        <v>203.439696</v>
      </c>
      <c r="E1046">
        <v>6.9671200000000004</v>
      </c>
      <c r="F1046">
        <v>191.30391399999999</v>
      </c>
      <c r="G1046">
        <v>5.634925</v>
      </c>
    </row>
    <row r="1047" spans="1:7" x14ac:dyDescent="0.25">
      <c r="A1047">
        <v>1046</v>
      </c>
      <c r="D1047">
        <v>203.439696</v>
      </c>
      <c r="E1047">
        <v>6.9671200000000004</v>
      </c>
      <c r="F1047">
        <v>191.62855500000001</v>
      </c>
      <c r="G1047">
        <v>5.5701470000000004</v>
      </c>
    </row>
    <row r="1048" spans="1:7" x14ac:dyDescent="0.25">
      <c r="A1048">
        <v>1047</v>
      </c>
      <c r="D1048">
        <v>202.01745199999999</v>
      </c>
      <c r="E1048">
        <v>6.8008420000000003</v>
      </c>
      <c r="F1048">
        <v>191.82342299999999</v>
      </c>
      <c r="G1048">
        <v>5.634925</v>
      </c>
    </row>
    <row r="1049" spans="1:7" x14ac:dyDescent="0.25">
      <c r="A1049">
        <v>1048</v>
      </c>
      <c r="F1049">
        <v>191.82342299999999</v>
      </c>
      <c r="G1049">
        <v>5.634925</v>
      </c>
    </row>
    <row r="1050" spans="1:7" x14ac:dyDescent="0.25">
      <c r="A1050">
        <v>1049</v>
      </c>
      <c r="F1050">
        <v>191.82342299999999</v>
      </c>
      <c r="G1050">
        <v>5.634925</v>
      </c>
    </row>
    <row r="1051" spans="1:7" x14ac:dyDescent="0.25">
      <c r="A1051">
        <v>1050</v>
      </c>
      <c r="F1051">
        <v>192.01818599999999</v>
      </c>
      <c r="G1051">
        <v>5.8292630000000001</v>
      </c>
    </row>
    <row r="1052" spans="1:7" x14ac:dyDescent="0.25">
      <c r="A1052">
        <v>1051</v>
      </c>
      <c r="F1052">
        <v>192.01818599999999</v>
      </c>
      <c r="G1052">
        <v>5.8292630000000001</v>
      </c>
    </row>
    <row r="1053" spans="1:7" x14ac:dyDescent="0.25">
      <c r="A1053">
        <v>1052</v>
      </c>
      <c r="B1053">
        <v>211.33064200000001</v>
      </c>
      <c r="C1053">
        <v>5.7058049999999998</v>
      </c>
    </row>
    <row r="1054" spans="1:7" x14ac:dyDescent="0.25">
      <c r="A1054">
        <v>1053</v>
      </c>
      <c r="B1054">
        <v>211.33064200000001</v>
      </c>
      <c r="C1054">
        <v>5.7058049999999998</v>
      </c>
    </row>
    <row r="1055" spans="1:7" x14ac:dyDescent="0.25">
      <c r="A1055">
        <v>1054</v>
      </c>
      <c r="B1055">
        <v>211.33064200000001</v>
      </c>
      <c r="C1055">
        <v>5.7058049999999998</v>
      </c>
    </row>
    <row r="1056" spans="1:7" x14ac:dyDescent="0.25">
      <c r="A1056">
        <v>1055</v>
      </c>
      <c r="B1056">
        <v>211.33064200000001</v>
      </c>
      <c r="C1056">
        <v>5.7058049999999998</v>
      </c>
    </row>
    <row r="1057" spans="1:9" x14ac:dyDescent="0.25">
      <c r="A1057">
        <v>1056</v>
      </c>
      <c r="B1057">
        <v>211.33064200000001</v>
      </c>
      <c r="C1057">
        <v>5.7058049999999998</v>
      </c>
      <c r="H1057">
        <v>202.991479</v>
      </c>
      <c r="I1057">
        <v>7.5780839999999996</v>
      </c>
    </row>
    <row r="1058" spans="1:9" x14ac:dyDescent="0.25">
      <c r="A1058">
        <v>1057</v>
      </c>
      <c r="B1058">
        <v>211.33064200000001</v>
      </c>
      <c r="C1058">
        <v>5.7058049999999998</v>
      </c>
      <c r="H1058">
        <v>204.10233199999999</v>
      </c>
      <c r="I1058">
        <v>7.8680320000000004</v>
      </c>
    </row>
    <row r="1059" spans="1:9" x14ac:dyDescent="0.25">
      <c r="A1059">
        <v>1058</v>
      </c>
      <c r="B1059">
        <v>211.33064200000001</v>
      </c>
      <c r="C1059">
        <v>5.7058049999999998</v>
      </c>
      <c r="H1059">
        <v>204.10233199999999</v>
      </c>
      <c r="I1059">
        <v>7.8680320000000004</v>
      </c>
    </row>
    <row r="1060" spans="1:9" x14ac:dyDescent="0.25">
      <c r="A1060">
        <v>1059</v>
      </c>
      <c r="B1060">
        <v>211.33064200000001</v>
      </c>
      <c r="C1060">
        <v>5.7058049999999998</v>
      </c>
      <c r="H1060">
        <v>204.10233199999999</v>
      </c>
      <c r="I1060">
        <v>7.8680320000000004</v>
      </c>
    </row>
    <row r="1061" spans="1:9" x14ac:dyDescent="0.25">
      <c r="A1061">
        <v>1060</v>
      </c>
      <c r="B1061">
        <v>211.33064200000001</v>
      </c>
      <c r="C1061">
        <v>5.7058049999999998</v>
      </c>
      <c r="H1061">
        <v>204.10233199999999</v>
      </c>
      <c r="I1061">
        <v>7.8680320000000004</v>
      </c>
    </row>
    <row r="1062" spans="1:9" x14ac:dyDescent="0.25">
      <c r="A1062">
        <v>1061</v>
      </c>
      <c r="B1062">
        <v>211.33064200000001</v>
      </c>
      <c r="C1062">
        <v>5.7058049999999998</v>
      </c>
      <c r="H1062">
        <v>204.10233199999999</v>
      </c>
      <c r="I1062">
        <v>7.8680320000000004</v>
      </c>
    </row>
    <row r="1063" spans="1:9" x14ac:dyDescent="0.25">
      <c r="A1063">
        <v>1062</v>
      </c>
      <c r="B1063">
        <v>211.33064200000001</v>
      </c>
      <c r="C1063">
        <v>5.7058049999999998</v>
      </c>
      <c r="H1063">
        <v>204.10233199999999</v>
      </c>
      <c r="I1063">
        <v>7.8680320000000004</v>
      </c>
    </row>
    <row r="1064" spans="1:9" x14ac:dyDescent="0.25">
      <c r="A1064">
        <v>1063</v>
      </c>
      <c r="B1064">
        <v>211.33064200000001</v>
      </c>
      <c r="C1064">
        <v>5.7058049999999998</v>
      </c>
      <c r="H1064">
        <v>204.10233199999999</v>
      </c>
      <c r="I1064">
        <v>7.8680320000000004</v>
      </c>
    </row>
    <row r="1065" spans="1:9" x14ac:dyDescent="0.25">
      <c r="A1065">
        <v>1064</v>
      </c>
      <c r="B1065">
        <v>211.33064200000001</v>
      </c>
      <c r="C1065">
        <v>5.7058049999999998</v>
      </c>
      <c r="H1065">
        <v>204.10233199999999</v>
      </c>
      <c r="I1065">
        <v>7.8680320000000004</v>
      </c>
    </row>
    <row r="1066" spans="1:9" x14ac:dyDescent="0.25">
      <c r="A1066">
        <v>1065</v>
      </c>
      <c r="B1066">
        <v>211.571608</v>
      </c>
      <c r="C1066">
        <v>5.7058049999999998</v>
      </c>
      <c r="H1066">
        <v>204.10233199999999</v>
      </c>
      <c r="I1066">
        <v>7.8680320000000004</v>
      </c>
    </row>
    <row r="1067" spans="1:9" x14ac:dyDescent="0.25">
      <c r="A1067">
        <v>1066</v>
      </c>
      <c r="B1067">
        <v>211.571608</v>
      </c>
      <c r="C1067">
        <v>5.7058049999999998</v>
      </c>
      <c r="H1067">
        <v>204.22276600000001</v>
      </c>
      <c r="I1067">
        <v>7.8079640000000001</v>
      </c>
    </row>
    <row r="1068" spans="1:9" x14ac:dyDescent="0.25">
      <c r="A1068">
        <v>1067</v>
      </c>
      <c r="B1068">
        <v>211.571608</v>
      </c>
      <c r="C1068">
        <v>5.7058049999999998</v>
      </c>
      <c r="D1068">
        <v>218.980616</v>
      </c>
      <c r="E1068">
        <v>7.1473230000000001</v>
      </c>
      <c r="H1068">
        <v>204.22276600000001</v>
      </c>
      <c r="I1068">
        <v>7.8079640000000001</v>
      </c>
    </row>
    <row r="1069" spans="1:9" x14ac:dyDescent="0.25">
      <c r="A1069">
        <v>1068</v>
      </c>
      <c r="B1069">
        <v>212.11370700000001</v>
      </c>
      <c r="C1069">
        <v>5.8259400000000001</v>
      </c>
      <c r="D1069">
        <v>218.980616</v>
      </c>
      <c r="E1069">
        <v>7.1473230000000001</v>
      </c>
      <c r="H1069">
        <v>204.22276600000001</v>
      </c>
      <c r="I1069">
        <v>7.8079640000000001</v>
      </c>
    </row>
    <row r="1070" spans="1:9" x14ac:dyDescent="0.25">
      <c r="A1070">
        <v>1069</v>
      </c>
      <c r="D1070">
        <v>218.980616</v>
      </c>
      <c r="E1070">
        <v>7.1473230000000001</v>
      </c>
      <c r="H1070">
        <v>204.343299</v>
      </c>
      <c r="I1070">
        <v>7.747897</v>
      </c>
    </row>
    <row r="1071" spans="1:9" x14ac:dyDescent="0.25">
      <c r="A1071">
        <v>1070</v>
      </c>
      <c r="D1071">
        <v>218.980616</v>
      </c>
      <c r="E1071">
        <v>7.1473230000000001</v>
      </c>
      <c r="H1071">
        <v>204.58416599999998</v>
      </c>
      <c r="I1071">
        <v>7.747897</v>
      </c>
    </row>
    <row r="1072" spans="1:9" x14ac:dyDescent="0.25">
      <c r="A1072">
        <v>1071</v>
      </c>
      <c r="D1072">
        <v>218.980616</v>
      </c>
      <c r="E1072">
        <v>7.1473230000000001</v>
      </c>
      <c r="H1072">
        <v>204.58416599999998</v>
      </c>
      <c r="I1072">
        <v>7.747897</v>
      </c>
    </row>
    <row r="1073" spans="1:9" x14ac:dyDescent="0.25">
      <c r="A1073">
        <v>1072</v>
      </c>
      <c r="D1073">
        <v>218.980616</v>
      </c>
      <c r="E1073">
        <v>7.1473230000000001</v>
      </c>
      <c r="H1073">
        <v>204.644431</v>
      </c>
      <c r="I1073">
        <v>7.747897</v>
      </c>
    </row>
    <row r="1074" spans="1:9" x14ac:dyDescent="0.25">
      <c r="A1074">
        <v>1073</v>
      </c>
      <c r="D1074">
        <v>218.980616</v>
      </c>
      <c r="E1074">
        <v>7.1473230000000001</v>
      </c>
      <c r="H1074">
        <v>204.70469900000001</v>
      </c>
      <c r="I1074">
        <v>7.6878289999999998</v>
      </c>
    </row>
    <row r="1075" spans="1:9" x14ac:dyDescent="0.25">
      <c r="A1075">
        <v>1074</v>
      </c>
      <c r="D1075">
        <v>218.980616</v>
      </c>
      <c r="E1075">
        <v>7.1473230000000001</v>
      </c>
      <c r="H1075">
        <v>203.44599600000001</v>
      </c>
      <c r="I1075">
        <v>7.3837469999999996</v>
      </c>
    </row>
    <row r="1076" spans="1:9" x14ac:dyDescent="0.25">
      <c r="A1076">
        <v>1075</v>
      </c>
      <c r="D1076">
        <v>218.980616</v>
      </c>
      <c r="E1076">
        <v>7.1473230000000001</v>
      </c>
      <c r="F1076">
        <v>211.089675</v>
      </c>
      <c r="G1076">
        <v>5.225365</v>
      </c>
    </row>
    <row r="1077" spans="1:9" x14ac:dyDescent="0.25">
      <c r="A1077">
        <v>1076</v>
      </c>
      <c r="D1077">
        <v>218.980616</v>
      </c>
      <c r="E1077">
        <v>7.1473230000000001</v>
      </c>
      <c r="F1077">
        <v>211.089675</v>
      </c>
      <c r="G1077">
        <v>5.225365</v>
      </c>
    </row>
    <row r="1078" spans="1:9" x14ac:dyDescent="0.25">
      <c r="A1078">
        <v>1077</v>
      </c>
      <c r="D1078">
        <v>218.980616</v>
      </c>
      <c r="E1078">
        <v>7.1473230000000001</v>
      </c>
      <c r="F1078">
        <v>211.089675</v>
      </c>
      <c r="G1078">
        <v>5.225365</v>
      </c>
    </row>
    <row r="1079" spans="1:9" x14ac:dyDescent="0.25">
      <c r="A1079">
        <v>1078</v>
      </c>
      <c r="D1079">
        <v>218.980616</v>
      </c>
      <c r="E1079">
        <v>7.1473230000000001</v>
      </c>
      <c r="F1079">
        <v>211.089675</v>
      </c>
      <c r="G1079">
        <v>5.225365</v>
      </c>
    </row>
    <row r="1080" spans="1:9" x14ac:dyDescent="0.25">
      <c r="A1080">
        <v>1079</v>
      </c>
      <c r="D1080">
        <v>218.980616</v>
      </c>
      <c r="E1080">
        <v>7.1473230000000001</v>
      </c>
      <c r="F1080">
        <v>211.089675</v>
      </c>
      <c r="G1080">
        <v>5.225365</v>
      </c>
    </row>
    <row r="1081" spans="1:9" x14ac:dyDescent="0.25">
      <c r="A1081">
        <v>1080</v>
      </c>
      <c r="D1081">
        <v>219.161315</v>
      </c>
      <c r="E1081">
        <v>7.2073900000000002</v>
      </c>
      <c r="F1081">
        <v>211.089675</v>
      </c>
      <c r="G1081">
        <v>5.225365</v>
      </c>
    </row>
    <row r="1082" spans="1:9" x14ac:dyDescent="0.25">
      <c r="A1082">
        <v>1081</v>
      </c>
      <c r="D1082">
        <v>219.161315</v>
      </c>
      <c r="E1082">
        <v>7.2073900000000002</v>
      </c>
      <c r="F1082">
        <v>211.089675</v>
      </c>
      <c r="G1082">
        <v>5.225365</v>
      </c>
    </row>
    <row r="1083" spans="1:9" x14ac:dyDescent="0.25">
      <c r="A1083">
        <v>1082</v>
      </c>
      <c r="D1083">
        <v>219.161315</v>
      </c>
      <c r="E1083">
        <v>7.2073900000000002</v>
      </c>
      <c r="F1083">
        <v>211.089675</v>
      </c>
      <c r="G1083">
        <v>5.225365</v>
      </c>
    </row>
    <row r="1084" spans="1:9" x14ac:dyDescent="0.25">
      <c r="A1084">
        <v>1083</v>
      </c>
      <c r="D1084">
        <v>219.40228200000001</v>
      </c>
      <c r="E1084">
        <v>7.3275249999999996</v>
      </c>
      <c r="F1084">
        <v>211.089675</v>
      </c>
      <c r="G1084">
        <v>5.225365</v>
      </c>
    </row>
    <row r="1085" spans="1:9" x14ac:dyDescent="0.25">
      <c r="A1085">
        <v>1084</v>
      </c>
      <c r="D1085">
        <v>219.40228200000001</v>
      </c>
      <c r="E1085">
        <v>7.3275249999999996</v>
      </c>
      <c r="F1085">
        <v>211.089675</v>
      </c>
      <c r="G1085">
        <v>5.225365</v>
      </c>
    </row>
    <row r="1086" spans="1:9" x14ac:dyDescent="0.25">
      <c r="A1086">
        <v>1085</v>
      </c>
      <c r="D1086">
        <v>219.88421499999998</v>
      </c>
      <c r="E1086">
        <v>7.3275249999999996</v>
      </c>
      <c r="F1086">
        <v>211.089675</v>
      </c>
      <c r="G1086">
        <v>5.225365</v>
      </c>
    </row>
    <row r="1087" spans="1:9" x14ac:dyDescent="0.25">
      <c r="A1087">
        <v>1086</v>
      </c>
      <c r="F1087">
        <v>211.089675</v>
      </c>
      <c r="G1087">
        <v>5.225365</v>
      </c>
    </row>
    <row r="1088" spans="1:9" x14ac:dyDescent="0.25">
      <c r="A1088">
        <v>1087</v>
      </c>
      <c r="F1088">
        <v>211.089675</v>
      </c>
      <c r="G1088">
        <v>5.225365</v>
      </c>
    </row>
    <row r="1089" spans="1:9" x14ac:dyDescent="0.25">
      <c r="A1089">
        <v>1088</v>
      </c>
      <c r="B1089">
        <v>228.31726</v>
      </c>
      <c r="C1089">
        <v>4.9850960000000004</v>
      </c>
      <c r="F1089">
        <v>211.089675</v>
      </c>
      <c r="G1089">
        <v>5.225365</v>
      </c>
    </row>
    <row r="1090" spans="1:9" x14ac:dyDescent="0.25">
      <c r="A1090">
        <v>1089</v>
      </c>
      <c r="B1090">
        <v>228.31726</v>
      </c>
      <c r="C1090">
        <v>4.9850960000000004</v>
      </c>
      <c r="F1090">
        <v>211.089675</v>
      </c>
      <c r="G1090">
        <v>5.225365</v>
      </c>
    </row>
    <row r="1091" spans="1:9" x14ac:dyDescent="0.25">
      <c r="A1091">
        <v>1090</v>
      </c>
      <c r="B1091">
        <v>228.31726</v>
      </c>
      <c r="C1091">
        <v>4.9850960000000004</v>
      </c>
      <c r="F1091">
        <v>211.21020799999999</v>
      </c>
      <c r="G1091">
        <v>5.2854330000000003</v>
      </c>
    </row>
    <row r="1092" spans="1:9" x14ac:dyDescent="0.25">
      <c r="A1092">
        <v>1091</v>
      </c>
      <c r="B1092">
        <v>228.31726</v>
      </c>
      <c r="C1092">
        <v>4.9850960000000004</v>
      </c>
      <c r="F1092">
        <v>211.21020799999999</v>
      </c>
      <c r="G1092">
        <v>5.2854330000000003</v>
      </c>
    </row>
    <row r="1093" spans="1:9" x14ac:dyDescent="0.25">
      <c r="A1093">
        <v>1092</v>
      </c>
      <c r="B1093">
        <v>228.31726</v>
      </c>
      <c r="C1093">
        <v>4.9850960000000004</v>
      </c>
      <c r="F1093">
        <v>211.69204200000001</v>
      </c>
      <c r="G1093">
        <v>5.3455000000000004</v>
      </c>
    </row>
    <row r="1094" spans="1:9" x14ac:dyDescent="0.25">
      <c r="A1094">
        <v>1093</v>
      </c>
      <c r="B1094">
        <v>228.31726</v>
      </c>
      <c r="C1094">
        <v>4.9850960000000004</v>
      </c>
    </row>
    <row r="1095" spans="1:9" x14ac:dyDescent="0.25">
      <c r="A1095">
        <v>1094</v>
      </c>
      <c r="B1095">
        <v>228.31726</v>
      </c>
      <c r="C1095">
        <v>4.9850960000000004</v>
      </c>
    </row>
    <row r="1096" spans="1:9" x14ac:dyDescent="0.25">
      <c r="A1096">
        <v>1095</v>
      </c>
      <c r="B1096">
        <v>228.31726</v>
      </c>
      <c r="C1096">
        <v>4.9850960000000004</v>
      </c>
    </row>
    <row r="1097" spans="1:9" x14ac:dyDescent="0.25">
      <c r="A1097">
        <v>1096</v>
      </c>
      <c r="B1097">
        <v>228.31726</v>
      </c>
      <c r="C1097">
        <v>4.9850960000000004</v>
      </c>
    </row>
    <row r="1098" spans="1:9" x14ac:dyDescent="0.25">
      <c r="A1098">
        <v>1097</v>
      </c>
      <c r="B1098">
        <v>228.31726</v>
      </c>
      <c r="C1098">
        <v>4.9850960000000004</v>
      </c>
    </row>
    <row r="1099" spans="1:9" x14ac:dyDescent="0.25">
      <c r="A1099">
        <v>1098</v>
      </c>
      <c r="B1099">
        <v>228.31726</v>
      </c>
      <c r="C1099">
        <v>4.9850960000000004</v>
      </c>
    </row>
    <row r="1100" spans="1:9" x14ac:dyDescent="0.25">
      <c r="A1100">
        <v>1099</v>
      </c>
      <c r="B1100">
        <v>228.31726</v>
      </c>
      <c r="C1100">
        <v>4.9850960000000004</v>
      </c>
    </row>
    <row r="1101" spans="1:9" x14ac:dyDescent="0.25">
      <c r="A1101">
        <v>1100</v>
      </c>
      <c r="B1101">
        <v>228.31726</v>
      </c>
      <c r="C1101">
        <v>4.9850960000000004</v>
      </c>
    </row>
    <row r="1102" spans="1:9" x14ac:dyDescent="0.25">
      <c r="A1102">
        <v>1101</v>
      </c>
      <c r="B1102">
        <v>228.31726</v>
      </c>
      <c r="C1102">
        <v>4.9850960000000004</v>
      </c>
    </row>
    <row r="1103" spans="1:9" x14ac:dyDescent="0.25">
      <c r="A1103">
        <v>1102</v>
      </c>
      <c r="B1103">
        <v>228.31726</v>
      </c>
      <c r="C1103">
        <v>4.9850960000000004</v>
      </c>
      <c r="H1103">
        <v>222.775519</v>
      </c>
      <c r="I1103">
        <v>6.6667829999999997</v>
      </c>
    </row>
    <row r="1104" spans="1:9" x14ac:dyDescent="0.25">
      <c r="A1104">
        <v>1103</v>
      </c>
      <c r="B1104">
        <v>228.31726</v>
      </c>
      <c r="C1104">
        <v>4.9850960000000004</v>
      </c>
      <c r="H1104">
        <v>222.775519</v>
      </c>
      <c r="I1104">
        <v>6.6667829999999997</v>
      </c>
    </row>
    <row r="1105" spans="1:9" x14ac:dyDescent="0.25">
      <c r="A1105">
        <v>1104</v>
      </c>
      <c r="B1105">
        <v>228.31726</v>
      </c>
      <c r="C1105">
        <v>4.9250280000000002</v>
      </c>
      <c r="H1105">
        <v>222.775519</v>
      </c>
      <c r="I1105">
        <v>6.6667829999999997</v>
      </c>
    </row>
    <row r="1106" spans="1:9" x14ac:dyDescent="0.25">
      <c r="A1106">
        <v>1105</v>
      </c>
      <c r="B1106">
        <v>228.55822599999999</v>
      </c>
      <c r="C1106">
        <v>5.0451629999999996</v>
      </c>
      <c r="D1106">
        <v>235.78653399999999</v>
      </c>
      <c r="E1106">
        <v>7.3875919999999997</v>
      </c>
      <c r="H1106">
        <v>222.775519</v>
      </c>
      <c r="I1106">
        <v>6.6667829999999997</v>
      </c>
    </row>
    <row r="1107" spans="1:9" x14ac:dyDescent="0.25">
      <c r="A1107">
        <v>1106</v>
      </c>
      <c r="B1107">
        <v>228.85935899999998</v>
      </c>
      <c r="C1107">
        <v>5.1652979999999999</v>
      </c>
      <c r="D1107">
        <v>235.78653399999999</v>
      </c>
      <c r="E1107">
        <v>7.3875919999999997</v>
      </c>
      <c r="H1107">
        <v>222.775519</v>
      </c>
      <c r="I1107">
        <v>6.6667829999999997</v>
      </c>
    </row>
    <row r="1108" spans="1:9" x14ac:dyDescent="0.25">
      <c r="A1108">
        <v>1107</v>
      </c>
      <c r="D1108">
        <v>235.78653399999999</v>
      </c>
      <c r="E1108">
        <v>7.3875919999999997</v>
      </c>
      <c r="H1108">
        <v>222.775519</v>
      </c>
      <c r="I1108">
        <v>6.6667829999999997</v>
      </c>
    </row>
    <row r="1109" spans="1:9" x14ac:dyDescent="0.25">
      <c r="A1109">
        <v>1108</v>
      </c>
      <c r="D1109">
        <v>235.78653399999999</v>
      </c>
      <c r="E1109">
        <v>7.3875919999999997</v>
      </c>
      <c r="H1109">
        <v>222.775519</v>
      </c>
      <c r="I1109">
        <v>6.6667829999999997</v>
      </c>
    </row>
    <row r="1110" spans="1:9" x14ac:dyDescent="0.25">
      <c r="A1110">
        <v>1109</v>
      </c>
      <c r="D1110">
        <v>235.78653399999999</v>
      </c>
      <c r="E1110">
        <v>7.3875919999999997</v>
      </c>
      <c r="F1110">
        <v>227.11252500000001</v>
      </c>
      <c r="G1110">
        <v>3.3634750000000002</v>
      </c>
      <c r="H1110">
        <v>222.775519</v>
      </c>
      <c r="I1110">
        <v>6.6667829999999997</v>
      </c>
    </row>
    <row r="1111" spans="1:9" x14ac:dyDescent="0.25">
      <c r="A1111">
        <v>1110</v>
      </c>
      <c r="D1111">
        <v>235.78653399999999</v>
      </c>
      <c r="E1111">
        <v>7.3875919999999997</v>
      </c>
      <c r="F1111">
        <v>227.11252500000001</v>
      </c>
      <c r="G1111">
        <v>3.3634750000000002</v>
      </c>
      <c r="H1111">
        <v>222.775519</v>
      </c>
      <c r="I1111">
        <v>6.6667829999999997</v>
      </c>
    </row>
    <row r="1112" spans="1:9" x14ac:dyDescent="0.25">
      <c r="A1112">
        <v>1111</v>
      </c>
      <c r="D1112">
        <v>235.78653399999999</v>
      </c>
      <c r="E1112">
        <v>7.3875919999999997</v>
      </c>
      <c r="F1112">
        <v>227.11252500000001</v>
      </c>
      <c r="G1112">
        <v>3.3634750000000002</v>
      </c>
      <c r="H1112">
        <v>222.775519</v>
      </c>
      <c r="I1112">
        <v>6.6667829999999997</v>
      </c>
    </row>
    <row r="1113" spans="1:9" x14ac:dyDescent="0.25">
      <c r="A1113">
        <v>1112</v>
      </c>
      <c r="D1113">
        <v>235.78653399999999</v>
      </c>
      <c r="E1113">
        <v>7.3875919999999997</v>
      </c>
      <c r="F1113">
        <v>227.11252500000001</v>
      </c>
      <c r="G1113">
        <v>3.3634750000000002</v>
      </c>
      <c r="H1113">
        <v>222.775519</v>
      </c>
      <c r="I1113">
        <v>6.6667829999999997</v>
      </c>
    </row>
    <row r="1114" spans="1:9" x14ac:dyDescent="0.25">
      <c r="A1114">
        <v>1113</v>
      </c>
      <c r="D1114">
        <v>235.78653399999999</v>
      </c>
      <c r="E1114">
        <v>7.3875919999999997</v>
      </c>
      <c r="F1114">
        <v>227.11252500000001</v>
      </c>
      <c r="G1114">
        <v>3.3634750000000002</v>
      </c>
      <c r="H1114">
        <v>222.775519</v>
      </c>
      <c r="I1114">
        <v>6.6667829999999997</v>
      </c>
    </row>
    <row r="1115" spans="1:9" x14ac:dyDescent="0.25">
      <c r="A1115">
        <v>1114</v>
      </c>
      <c r="D1115">
        <v>235.78653399999999</v>
      </c>
      <c r="E1115">
        <v>7.3875919999999997</v>
      </c>
      <c r="F1115">
        <v>227.11252500000001</v>
      </c>
      <c r="G1115">
        <v>3.3634750000000002</v>
      </c>
      <c r="H1115">
        <v>222.775519</v>
      </c>
      <c r="I1115">
        <v>6.6667829999999997</v>
      </c>
    </row>
    <row r="1116" spans="1:9" x14ac:dyDescent="0.25">
      <c r="A1116">
        <v>1115</v>
      </c>
      <c r="D1116">
        <v>235.78653399999999</v>
      </c>
      <c r="E1116">
        <v>7.3875919999999997</v>
      </c>
      <c r="F1116">
        <v>227.11252500000001</v>
      </c>
      <c r="G1116">
        <v>3.3634750000000002</v>
      </c>
      <c r="H1116">
        <v>222.775519</v>
      </c>
      <c r="I1116">
        <v>6.6667829999999997</v>
      </c>
    </row>
    <row r="1117" spans="1:9" x14ac:dyDescent="0.25">
      <c r="A1117">
        <v>1116</v>
      </c>
      <c r="D1117">
        <v>235.78653399999999</v>
      </c>
      <c r="E1117">
        <v>7.3875919999999997</v>
      </c>
      <c r="F1117">
        <v>227.11252500000001</v>
      </c>
      <c r="G1117">
        <v>3.3634750000000002</v>
      </c>
      <c r="H1117">
        <v>222.775519</v>
      </c>
      <c r="I1117">
        <v>6.6667829999999997</v>
      </c>
    </row>
    <row r="1118" spans="1:9" x14ac:dyDescent="0.25">
      <c r="A1118">
        <v>1117</v>
      </c>
      <c r="D1118">
        <v>235.78653399999999</v>
      </c>
      <c r="E1118">
        <v>7.3875919999999997</v>
      </c>
      <c r="F1118">
        <v>227.11252500000001</v>
      </c>
      <c r="G1118">
        <v>3.3634750000000002</v>
      </c>
      <c r="H1118">
        <v>222.775519</v>
      </c>
      <c r="I1118">
        <v>6.6667829999999997</v>
      </c>
    </row>
    <row r="1119" spans="1:9" x14ac:dyDescent="0.25">
      <c r="A1119">
        <v>1118</v>
      </c>
      <c r="D1119">
        <v>235.78653399999999</v>
      </c>
      <c r="E1119">
        <v>7.3875919999999997</v>
      </c>
      <c r="F1119">
        <v>227.11252500000001</v>
      </c>
      <c r="G1119">
        <v>3.3634750000000002</v>
      </c>
      <c r="H1119">
        <v>222.775519</v>
      </c>
      <c r="I1119">
        <v>6.6667829999999997</v>
      </c>
    </row>
    <row r="1120" spans="1:9" x14ac:dyDescent="0.25">
      <c r="A1120">
        <v>1119</v>
      </c>
      <c r="D1120">
        <v>235.78653399999999</v>
      </c>
      <c r="E1120">
        <v>7.3875919999999997</v>
      </c>
      <c r="F1120">
        <v>227.11252500000001</v>
      </c>
      <c r="G1120">
        <v>3.3634750000000002</v>
      </c>
      <c r="H1120">
        <v>222.775519</v>
      </c>
      <c r="I1120">
        <v>6.6667829999999997</v>
      </c>
    </row>
    <row r="1121" spans="1:9" x14ac:dyDescent="0.25">
      <c r="A1121">
        <v>1120</v>
      </c>
      <c r="D1121">
        <v>235.78653399999999</v>
      </c>
      <c r="E1121">
        <v>7.3875919999999997</v>
      </c>
      <c r="F1121">
        <v>227.11252500000001</v>
      </c>
      <c r="G1121">
        <v>3.3634750000000002</v>
      </c>
      <c r="H1121">
        <v>222.775519</v>
      </c>
      <c r="I1121">
        <v>6.6667829999999997</v>
      </c>
    </row>
    <row r="1122" spans="1:9" x14ac:dyDescent="0.25">
      <c r="A1122">
        <v>1121</v>
      </c>
      <c r="D1122">
        <v>235.78653399999999</v>
      </c>
      <c r="E1122">
        <v>7.3875919999999997</v>
      </c>
      <c r="F1122">
        <v>227.11252500000001</v>
      </c>
      <c r="G1122">
        <v>3.3634750000000002</v>
      </c>
      <c r="H1122">
        <v>223.19718799999998</v>
      </c>
      <c r="I1122">
        <v>6.546748</v>
      </c>
    </row>
    <row r="1123" spans="1:9" x14ac:dyDescent="0.25">
      <c r="A1123">
        <v>1122</v>
      </c>
      <c r="D1123">
        <v>235.78653399999999</v>
      </c>
      <c r="E1123">
        <v>7.3875919999999997</v>
      </c>
      <c r="F1123">
        <v>227.11252500000001</v>
      </c>
      <c r="G1123">
        <v>3.3634750000000002</v>
      </c>
      <c r="H1123">
        <v>223.19718799999998</v>
      </c>
      <c r="I1123">
        <v>6.546748</v>
      </c>
    </row>
    <row r="1124" spans="1:9" x14ac:dyDescent="0.25">
      <c r="A1124">
        <v>1123</v>
      </c>
      <c r="D1124">
        <v>235.78653399999999</v>
      </c>
      <c r="E1124">
        <v>7.3875919999999997</v>
      </c>
      <c r="F1124">
        <v>227.11252500000001</v>
      </c>
      <c r="G1124">
        <v>3.3634750000000002</v>
      </c>
      <c r="H1124">
        <v>223.19718799999998</v>
      </c>
      <c r="I1124">
        <v>6.546748</v>
      </c>
    </row>
    <row r="1125" spans="1:9" x14ac:dyDescent="0.25">
      <c r="A1125">
        <v>1124</v>
      </c>
      <c r="D1125">
        <v>235.78653399999999</v>
      </c>
      <c r="E1125">
        <v>7.3875919999999997</v>
      </c>
      <c r="F1125">
        <v>227.11252500000001</v>
      </c>
      <c r="G1125">
        <v>3.3634750000000002</v>
      </c>
      <c r="H1125">
        <v>223.55858899999998</v>
      </c>
      <c r="I1125">
        <v>6.4866809999999999</v>
      </c>
    </row>
    <row r="1126" spans="1:9" x14ac:dyDescent="0.25">
      <c r="A1126">
        <v>1125</v>
      </c>
      <c r="D1126">
        <v>235.78653399999999</v>
      </c>
      <c r="E1126">
        <v>7.3875919999999997</v>
      </c>
      <c r="F1126">
        <v>227.11252500000001</v>
      </c>
      <c r="G1126">
        <v>3.3634750000000002</v>
      </c>
      <c r="H1126">
        <v>223.55858899999998</v>
      </c>
      <c r="I1126">
        <v>6.4866809999999999</v>
      </c>
    </row>
    <row r="1127" spans="1:9" x14ac:dyDescent="0.25">
      <c r="A1127">
        <v>1126</v>
      </c>
      <c r="B1127">
        <v>242.412576</v>
      </c>
      <c r="C1127">
        <v>5.1652979999999999</v>
      </c>
      <c r="D1127">
        <v>236.027501</v>
      </c>
      <c r="E1127">
        <v>7.6278610000000002</v>
      </c>
      <c r="F1127">
        <v>227.05225999999999</v>
      </c>
      <c r="G1127">
        <v>3.4235419999999999</v>
      </c>
    </row>
    <row r="1128" spans="1:9" x14ac:dyDescent="0.25">
      <c r="A1128">
        <v>1127</v>
      </c>
      <c r="B1128">
        <v>242.412576</v>
      </c>
      <c r="C1128">
        <v>5.1652979999999999</v>
      </c>
      <c r="D1128">
        <v>236.027501</v>
      </c>
      <c r="E1128">
        <v>7.6278610000000002</v>
      </c>
      <c r="F1128">
        <v>227.11252500000001</v>
      </c>
      <c r="G1128">
        <v>3.4235419999999999</v>
      </c>
    </row>
    <row r="1129" spans="1:9" x14ac:dyDescent="0.25">
      <c r="A1129">
        <v>1128</v>
      </c>
      <c r="B1129">
        <v>242.412576</v>
      </c>
      <c r="C1129">
        <v>5.1652979999999999</v>
      </c>
      <c r="F1129">
        <v>227.11252500000001</v>
      </c>
      <c r="G1129">
        <v>3.4235419999999999</v>
      </c>
    </row>
    <row r="1130" spans="1:9" x14ac:dyDescent="0.25">
      <c r="A1130">
        <v>1129</v>
      </c>
      <c r="B1130">
        <v>242.412576</v>
      </c>
      <c r="C1130">
        <v>5.1652979999999999</v>
      </c>
      <c r="F1130">
        <v>227.11252500000001</v>
      </c>
      <c r="G1130">
        <v>3.4235419999999999</v>
      </c>
    </row>
    <row r="1131" spans="1:9" x14ac:dyDescent="0.25">
      <c r="A1131">
        <v>1130</v>
      </c>
      <c r="B1131">
        <v>242.412576</v>
      </c>
      <c r="C1131">
        <v>5.1652979999999999</v>
      </c>
      <c r="F1131">
        <v>227.11252500000001</v>
      </c>
      <c r="G1131">
        <v>3.4235419999999999</v>
      </c>
    </row>
    <row r="1132" spans="1:9" x14ac:dyDescent="0.25">
      <c r="A1132">
        <v>1131</v>
      </c>
      <c r="B1132">
        <v>242.412576</v>
      </c>
      <c r="C1132">
        <v>5.1652979999999999</v>
      </c>
      <c r="F1132">
        <v>227.233058</v>
      </c>
      <c r="G1132">
        <v>3.4235419999999999</v>
      </c>
    </row>
    <row r="1133" spans="1:9" x14ac:dyDescent="0.25">
      <c r="A1133">
        <v>1132</v>
      </c>
      <c r="B1133">
        <v>242.412576</v>
      </c>
      <c r="C1133">
        <v>5.1652979999999999</v>
      </c>
      <c r="F1133">
        <v>227.233058</v>
      </c>
      <c r="G1133">
        <v>3.4235419999999999</v>
      </c>
    </row>
    <row r="1134" spans="1:9" x14ac:dyDescent="0.25">
      <c r="A1134">
        <v>1133</v>
      </c>
      <c r="B1134">
        <v>242.412576</v>
      </c>
      <c r="C1134">
        <v>5.1652979999999999</v>
      </c>
      <c r="F1134">
        <v>227.233058</v>
      </c>
      <c r="G1134">
        <v>3.4235419999999999</v>
      </c>
    </row>
    <row r="1135" spans="1:9" x14ac:dyDescent="0.25">
      <c r="A1135">
        <v>1134</v>
      </c>
      <c r="B1135">
        <v>242.412576</v>
      </c>
      <c r="C1135">
        <v>5.1652979999999999</v>
      </c>
      <c r="F1135">
        <v>227.35349199999999</v>
      </c>
      <c r="G1135">
        <v>3.4235419999999999</v>
      </c>
    </row>
    <row r="1136" spans="1:9" x14ac:dyDescent="0.25">
      <c r="A1136">
        <v>1135</v>
      </c>
      <c r="B1136">
        <v>242.412576</v>
      </c>
      <c r="C1136">
        <v>5.1652979999999999</v>
      </c>
      <c r="F1136">
        <v>227.35349199999999</v>
      </c>
      <c r="G1136">
        <v>3.4235419999999999</v>
      </c>
    </row>
    <row r="1137" spans="1:7" x14ac:dyDescent="0.25">
      <c r="A1137">
        <v>1136</v>
      </c>
      <c r="B1137">
        <v>242.412576</v>
      </c>
      <c r="C1137">
        <v>5.1652979999999999</v>
      </c>
      <c r="F1137">
        <v>227.35349199999999</v>
      </c>
      <c r="G1137">
        <v>3.4235419999999999</v>
      </c>
    </row>
    <row r="1138" spans="1:7" x14ac:dyDescent="0.25">
      <c r="A1138">
        <v>1137</v>
      </c>
      <c r="B1138">
        <v>242.412576</v>
      </c>
      <c r="C1138">
        <v>5.1652979999999999</v>
      </c>
      <c r="F1138">
        <v>227.35349199999999</v>
      </c>
      <c r="G1138">
        <v>3.4235419999999999</v>
      </c>
    </row>
    <row r="1139" spans="1:7" x14ac:dyDescent="0.25">
      <c r="A1139">
        <v>1138</v>
      </c>
      <c r="B1139">
        <v>242.412576</v>
      </c>
      <c r="C1139">
        <v>5.1652979999999999</v>
      </c>
      <c r="F1139">
        <v>227.594458</v>
      </c>
      <c r="G1139">
        <v>3.4235419999999999</v>
      </c>
    </row>
    <row r="1140" spans="1:7" x14ac:dyDescent="0.25">
      <c r="A1140">
        <v>1139</v>
      </c>
      <c r="B1140">
        <v>242.412576</v>
      </c>
      <c r="C1140">
        <v>5.1652979999999999</v>
      </c>
      <c r="F1140">
        <v>227.594458</v>
      </c>
      <c r="G1140">
        <v>3.4235419999999999</v>
      </c>
    </row>
    <row r="1141" spans="1:7" x14ac:dyDescent="0.25">
      <c r="A1141">
        <v>1140</v>
      </c>
      <c r="B1141">
        <v>242.412576</v>
      </c>
      <c r="C1141">
        <v>5.1652979999999999</v>
      </c>
      <c r="F1141">
        <v>227.594458</v>
      </c>
      <c r="G1141">
        <v>3.4235419999999999</v>
      </c>
    </row>
    <row r="1142" spans="1:7" x14ac:dyDescent="0.25">
      <c r="A1142">
        <v>1141</v>
      </c>
      <c r="B1142">
        <v>242.412576</v>
      </c>
      <c r="C1142">
        <v>5.1652979999999999</v>
      </c>
      <c r="F1142">
        <v>227.594458</v>
      </c>
      <c r="G1142">
        <v>3.4235419999999999</v>
      </c>
    </row>
    <row r="1143" spans="1:7" x14ac:dyDescent="0.25">
      <c r="A1143">
        <v>1142</v>
      </c>
      <c r="B1143">
        <v>242.412576</v>
      </c>
      <c r="C1143">
        <v>5.1652979999999999</v>
      </c>
      <c r="F1143">
        <v>227.594458</v>
      </c>
      <c r="G1143">
        <v>3.4235419999999999</v>
      </c>
    </row>
    <row r="1144" spans="1:7" x14ac:dyDescent="0.25">
      <c r="A1144">
        <v>1143</v>
      </c>
      <c r="B1144">
        <v>242.412576</v>
      </c>
      <c r="C1144">
        <v>5.1652979999999999</v>
      </c>
      <c r="F1144">
        <v>227.594458</v>
      </c>
      <c r="G1144">
        <v>3.4235419999999999</v>
      </c>
    </row>
    <row r="1145" spans="1:7" x14ac:dyDescent="0.25">
      <c r="A1145">
        <v>1144</v>
      </c>
      <c r="B1145">
        <v>242.412576</v>
      </c>
      <c r="C1145">
        <v>5.1652979999999999</v>
      </c>
      <c r="F1145">
        <v>227.594458</v>
      </c>
      <c r="G1145">
        <v>3.4235419999999999</v>
      </c>
    </row>
    <row r="1146" spans="1:7" x14ac:dyDescent="0.25">
      <c r="A1146">
        <v>1145</v>
      </c>
      <c r="B1146">
        <v>242.412576</v>
      </c>
      <c r="C1146">
        <v>5.1652979999999999</v>
      </c>
      <c r="F1146">
        <v>227.594458</v>
      </c>
      <c r="G1146">
        <v>3.4235419999999999</v>
      </c>
    </row>
    <row r="1147" spans="1:7" x14ac:dyDescent="0.25">
      <c r="A1147">
        <v>1146</v>
      </c>
      <c r="B1147">
        <v>242.412576</v>
      </c>
      <c r="C1147">
        <v>5.1652979999999999</v>
      </c>
      <c r="F1147">
        <v>227.594458</v>
      </c>
      <c r="G1147">
        <v>3.4235419999999999</v>
      </c>
    </row>
    <row r="1148" spans="1:7" x14ac:dyDescent="0.25">
      <c r="A1148">
        <v>1147</v>
      </c>
      <c r="B1148">
        <v>242.412576</v>
      </c>
      <c r="C1148">
        <v>5.1652979999999999</v>
      </c>
      <c r="F1148">
        <v>227.594458</v>
      </c>
      <c r="G1148">
        <v>3.4235419999999999</v>
      </c>
    </row>
    <row r="1149" spans="1:7" x14ac:dyDescent="0.25">
      <c r="A1149">
        <v>1148</v>
      </c>
      <c r="B1149">
        <v>242.412576</v>
      </c>
      <c r="C1149">
        <v>5.1652979999999999</v>
      </c>
      <c r="F1149">
        <v>227.594458</v>
      </c>
      <c r="G1149">
        <v>3.4235419999999999</v>
      </c>
    </row>
    <row r="1150" spans="1:7" x14ac:dyDescent="0.25">
      <c r="A1150">
        <v>1149</v>
      </c>
      <c r="B1150">
        <v>242.412576</v>
      </c>
      <c r="C1150">
        <v>5.1652979999999999</v>
      </c>
      <c r="F1150">
        <v>227.594458</v>
      </c>
      <c r="G1150">
        <v>3.4235419999999999</v>
      </c>
    </row>
    <row r="1151" spans="1:7" x14ac:dyDescent="0.25">
      <c r="A1151">
        <v>1150</v>
      </c>
      <c r="B1151">
        <v>242.412576</v>
      </c>
      <c r="C1151">
        <v>5.1652979999999999</v>
      </c>
    </row>
    <row r="1152" spans="1:7" x14ac:dyDescent="0.25">
      <c r="A1152">
        <v>1151</v>
      </c>
      <c r="B1152">
        <v>242.412576</v>
      </c>
      <c r="C1152">
        <v>5.1652979999999999</v>
      </c>
    </row>
    <row r="1153" spans="1:11" x14ac:dyDescent="0.25">
      <c r="A1153">
        <v>1152</v>
      </c>
      <c r="B1153">
        <v>242.412576</v>
      </c>
      <c r="C1153">
        <v>5.1652979999999999</v>
      </c>
      <c r="H1153">
        <v>235.42513399999999</v>
      </c>
      <c r="I1153">
        <v>4.7448259999999998</v>
      </c>
    </row>
    <row r="1154" spans="1:11" x14ac:dyDescent="0.25">
      <c r="A1154">
        <v>1153</v>
      </c>
      <c r="B1154">
        <v>242.412576</v>
      </c>
      <c r="C1154">
        <v>5.1652979999999999</v>
      </c>
      <c r="H1154">
        <v>235.42513399999999</v>
      </c>
      <c r="I1154">
        <v>4.7448259999999998</v>
      </c>
    </row>
    <row r="1155" spans="1:11" x14ac:dyDescent="0.25">
      <c r="A1155">
        <v>1154</v>
      </c>
      <c r="B1155">
        <v>242.412576</v>
      </c>
      <c r="C1155">
        <v>5.1652979999999999</v>
      </c>
      <c r="D1155">
        <v>247.71334899999999</v>
      </c>
      <c r="E1155">
        <v>7.0872549999999999</v>
      </c>
      <c r="H1155">
        <v>235.42513399999999</v>
      </c>
      <c r="I1155">
        <v>4.7448259999999998</v>
      </c>
    </row>
    <row r="1156" spans="1:11" x14ac:dyDescent="0.25">
      <c r="A1156">
        <v>1155</v>
      </c>
      <c r="B1156">
        <v>242.412576</v>
      </c>
      <c r="C1156">
        <v>5.1652979999999999</v>
      </c>
      <c r="D1156">
        <v>247.71334899999999</v>
      </c>
      <c r="E1156">
        <v>7.0872549999999999</v>
      </c>
      <c r="H1156">
        <v>235.42513399999999</v>
      </c>
      <c r="I1156">
        <v>4.7448259999999998</v>
      </c>
    </row>
    <row r="1157" spans="1:11" x14ac:dyDescent="0.25">
      <c r="A1157">
        <v>1156</v>
      </c>
      <c r="B1157">
        <v>242.412576</v>
      </c>
      <c r="C1157">
        <v>5.1652979999999999</v>
      </c>
      <c r="D1157">
        <v>247.71334899999999</v>
      </c>
      <c r="E1157">
        <v>7.0872549999999999</v>
      </c>
      <c r="H1157">
        <v>235.42513399999999</v>
      </c>
      <c r="I1157">
        <v>4.7448259999999998</v>
      </c>
    </row>
    <row r="1158" spans="1:11" x14ac:dyDescent="0.25">
      <c r="A1158">
        <v>1157</v>
      </c>
      <c r="B1158">
        <v>242.412576</v>
      </c>
      <c r="C1158">
        <v>5.1652979999999999</v>
      </c>
      <c r="D1158">
        <v>247.71334899999999</v>
      </c>
      <c r="E1158">
        <v>7.0872549999999999</v>
      </c>
      <c r="H1158">
        <v>235.42513399999999</v>
      </c>
      <c r="I1158">
        <v>4.7448259999999998</v>
      </c>
    </row>
    <row r="1159" spans="1:11" x14ac:dyDescent="0.25">
      <c r="A1159">
        <v>1158</v>
      </c>
      <c r="B1159">
        <v>242.412576</v>
      </c>
      <c r="C1159">
        <v>5.1652979999999999</v>
      </c>
      <c r="D1159">
        <v>247.71334899999999</v>
      </c>
      <c r="E1159">
        <v>7.0872549999999999</v>
      </c>
      <c r="H1159">
        <v>235.42513399999999</v>
      </c>
      <c r="I1159">
        <v>4.7448259999999998</v>
      </c>
    </row>
    <row r="1160" spans="1:11" x14ac:dyDescent="0.25">
      <c r="A1160">
        <v>1159</v>
      </c>
      <c r="B1160">
        <v>242.412576</v>
      </c>
      <c r="C1160">
        <v>5.1652979999999999</v>
      </c>
      <c r="D1160">
        <v>247.71334899999999</v>
      </c>
      <c r="E1160">
        <v>7.0872549999999999</v>
      </c>
      <c r="H1160">
        <v>235.42513399999999</v>
      </c>
      <c r="I1160">
        <v>4.7448259999999998</v>
      </c>
    </row>
    <row r="1161" spans="1:11" x14ac:dyDescent="0.25">
      <c r="A1161">
        <v>1160</v>
      </c>
      <c r="B1161">
        <v>242.412576</v>
      </c>
      <c r="C1161">
        <v>5.1652979999999999</v>
      </c>
      <c r="D1161">
        <v>247.71334899999999</v>
      </c>
      <c r="E1161">
        <v>7.0872549999999999</v>
      </c>
      <c r="H1161">
        <v>235.42513399999999</v>
      </c>
      <c r="I1161">
        <v>4.7448259999999998</v>
      </c>
    </row>
    <row r="1162" spans="1:11" x14ac:dyDescent="0.25">
      <c r="A1162">
        <v>1161</v>
      </c>
      <c r="B1162">
        <v>242.412576</v>
      </c>
      <c r="C1162">
        <v>5.1652979999999999</v>
      </c>
      <c r="D1162">
        <v>247.71334899999999</v>
      </c>
      <c r="E1162">
        <v>7.0872549999999999</v>
      </c>
      <c r="H1162">
        <v>235.42513399999999</v>
      </c>
      <c r="I1162">
        <v>4.7448259999999998</v>
      </c>
    </row>
    <row r="1163" spans="1:11" x14ac:dyDescent="0.25">
      <c r="A1163">
        <v>1162</v>
      </c>
      <c r="B1163">
        <v>242.412576</v>
      </c>
      <c r="C1163">
        <v>5.1652979999999999</v>
      </c>
      <c r="D1163">
        <v>247.71334899999999</v>
      </c>
      <c r="E1163">
        <v>7.0872549999999999</v>
      </c>
      <c r="H1163">
        <v>235.42513399999999</v>
      </c>
      <c r="I1163">
        <v>4.7448259999999998</v>
      </c>
    </row>
    <row r="1164" spans="1:11" x14ac:dyDescent="0.25">
      <c r="A1164">
        <v>1163</v>
      </c>
      <c r="D1164">
        <v>247.71334899999999</v>
      </c>
      <c r="E1164">
        <v>7.0872549999999999</v>
      </c>
      <c r="H1164">
        <v>235.42513399999999</v>
      </c>
      <c r="I1164">
        <v>4.7448259999999998</v>
      </c>
    </row>
    <row r="1165" spans="1:11" x14ac:dyDescent="0.25">
      <c r="A1165">
        <v>1164</v>
      </c>
      <c r="J1165">
        <v>210.30660499999999</v>
      </c>
      <c r="K1165">
        <v>11.712046000000001</v>
      </c>
    </row>
    <row r="1166" spans="1:11" x14ac:dyDescent="0.25">
      <c r="A1166">
        <v>1165</v>
      </c>
    </row>
    <row r="1167" spans="1:11" x14ac:dyDescent="0.25">
      <c r="A1167">
        <v>1166</v>
      </c>
    </row>
    <row r="1168" spans="1:1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1" x14ac:dyDescent="0.25">
      <c r="A2081">
        <v>2080</v>
      </c>
    </row>
    <row r="2082" spans="1:11" x14ac:dyDescent="0.25">
      <c r="A2082">
        <v>2081</v>
      </c>
    </row>
    <row r="2083" spans="1:11" x14ac:dyDescent="0.25">
      <c r="A2083">
        <v>2082</v>
      </c>
    </row>
    <row r="2084" spans="1:11" x14ac:dyDescent="0.25">
      <c r="A2084">
        <v>2083</v>
      </c>
    </row>
    <row r="2085" spans="1:11" x14ac:dyDescent="0.25">
      <c r="A2085">
        <v>2084</v>
      </c>
      <c r="J2085">
        <v>5.1197349999999915</v>
      </c>
      <c r="K2085">
        <v>13.207056</v>
      </c>
    </row>
    <row r="2086" spans="1:11" x14ac:dyDescent="0.25">
      <c r="A2086">
        <v>2085</v>
      </c>
    </row>
    <row r="2087" spans="1:11" x14ac:dyDescent="0.25">
      <c r="A2087">
        <v>2086</v>
      </c>
      <c r="B2087">
        <v>43.104634999999995</v>
      </c>
      <c r="C2087">
        <v>7.1389490000000002</v>
      </c>
      <c r="H2087">
        <v>29.038813999999988</v>
      </c>
      <c r="I2087">
        <v>11.350929000000001</v>
      </c>
    </row>
    <row r="2088" spans="1:11" x14ac:dyDescent="0.25">
      <c r="A2088">
        <v>2087</v>
      </c>
      <c r="B2088">
        <v>43.104634999999995</v>
      </c>
      <c r="C2088">
        <v>7.1389490000000002</v>
      </c>
      <c r="H2088">
        <v>29.038813999999988</v>
      </c>
      <c r="I2088">
        <v>11.350929000000001</v>
      </c>
    </row>
    <row r="2089" spans="1:11" x14ac:dyDescent="0.25">
      <c r="A2089">
        <v>2088</v>
      </c>
      <c r="B2089">
        <v>43.104634999999995</v>
      </c>
      <c r="C2089">
        <v>7.1389490000000002</v>
      </c>
      <c r="H2089">
        <v>29.038813999999988</v>
      </c>
      <c r="I2089">
        <v>11.350929000000001</v>
      </c>
    </row>
    <row r="2090" spans="1:11" x14ac:dyDescent="0.25">
      <c r="A2090">
        <v>2089</v>
      </c>
      <c r="B2090">
        <v>43.104634999999995</v>
      </c>
      <c r="C2090">
        <v>7.1389490000000002</v>
      </c>
      <c r="H2090">
        <v>29.038813999999988</v>
      </c>
      <c r="I2090">
        <v>11.350929000000001</v>
      </c>
    </row>
    <row r="2091" spans="1:11" x14ac:dyDescent="0.25">
      <c r="A2091">
        <v>2090</v>
      </c>
      <c r="B2091">
        <v>43.104634999999995</v>
      </c>
      <c r="C2091">
        <v>7.1389490000000002</v>
      </c>
      <c r="H2091">
        <v>29.038813999999988</v>
      </c>
      <c r="I2091">
        <v>11.350929000000001</v>
      </c>
    </row>
    <row r="2092" spans="1:11" x14ac:dyDescent="0.25">
      <c r="A2092">
        <v>2091</v>
      </c>
      <c r="B2092">
        <v>43.104634999999995</v>
      </c>
      <c r="C2092">
        <v>7.1389490000000002</v>
      </c>
      <c r="H2092">
        <v>29.038813999999988</v>
      </c>
      <c r="I2092">
        <v>11.350929000000001</v>
      </c>
    </row>
    <row r="2093" spans="1:11" x14ac:dyDescent="0.25">
      <c r="A2093">
        <v>2092</v>
      </c>
      <c r="B2093">
        <v>43.104634999999995</v>
      </c>
      <c r="C2093">
        <v>7.1389490000000002</v>
      </c>
      <c r="H2093">
        <v>29.038813999999988</v>
      </c>
      <c r="I2093">
        <v>11.350929000000001</v>
      </c>
    </row>
    <row r="2094" spans="1:11" x14ac:dyDescent="0.25">
      <c r="A2094">
        <v>2093</v>
      </c>
      <c r="B2094">
        <v>43.104634999999995</v>
      </c>
      <c r="C2094">
        <v>7.1389490000000002</v>
      </c>
      <c r="H2094">
        <v>29.038813999999988</v>
      </c>
      <c r="I2094">
        <v>11.350929000000001</v>
      </c>
    </row>
    <row r="2095" spans="1:11" x14ac:dyDescent="0.25">
      <c r="A2095">
        <v>2094</v>
      </c>
      <c r="B2095">
        <v>43.104634999999995</v>
      </c>
      <c r="C2095">
        <v>7.1389490000000002</v>
      </c>
      <c r="H2095">
        <v>29.038813999999988</v>
      </c>
      <c r="I2095">
        <v>11.350929000000001</v>
      </c>
    </row>
    <row r="2096" spans="1:11" x14ac:dyDescent="0.25">
      <c r="A2096">
        <v>2095</v>
      </c>
      <c r="B2096">
        <v>43.104634999999995</v>
      </c>
      <c r="C2096">
        <v>7.1389490000000002</v>
      </c>
      <c r="H2096">
        <v>29.038813999999988</v>
      </c>
      <c r="I2096">
        <v>11.350929000000001</v>
      </c>
    </row>
    <row r="2097" spans="1:9" x14ac:dyDescent="0.25">
      <c r="A2097">
        <v>2096</v>
      </c>
      <c r="B2097">
        <v>43.104634999999995</v>
      </c>
      <c r="C2097">
        <v>7.1389490000000002</v>
      </c>
      <c r="H2097">
        <v>29.038813999999988</v>
      </c>
      <c r="I2097">
        <v>11.350929000000001</v>
      </c>
    </row>
    <row r="2098" spans="1:9" x14ac:dyDescent="0.25">
      <c r="A2098">
        <v>2097</v>
      </c>
      <c r="B2098">
        <v>43.104634999999995</v>
      </c>
      <c r="C2098">
        <v>7.1389490000000002</v>
      </c>
      <c r="H2098">
        <v>29.038813999999988</v>
      </c>
      <c r="I2098">
        <v>11.350929000000001</v>
      </c>
    </row>
    <row r="2099" spans="1:9" x14ac:dyDescent="0.25">
      <c r="A2099">
        <v>2098</v>
      </c>
      <c r="B2099">
        <v>43.104634999999995</v>
      </c>
      <c r="C2099">
        <v>7.1389490000000002</v>
      </c>
      <c r="H2099">
        <v>29.038813999999988</v>
      </c>
      <c r="I2099">
        <v>11.350929000000001</v>
      </c>
    </row>
    <row r="2100" spans="1:9" x14ac:dyDescent="0.25">
      <c r="A2100">
        <v>2099</v>
      </c>
      <c r="B2100">
        <v>43.104634999999995</v>
      </c>
      <c r="C2100">
        <v>7.1389490000000002</v>
      </c>
      <c r="H2100">
        <v>29.038813999999988</v>
      </c>
      <c r="I2100">
        <v>11.350929000000001</v>
      </c>
    </row>
    <row r="2101" spans="1:9" x14ac:dyDescent="0.25">
      <c r="A2101">
        <v>2100</v>
      </c>
      <c r="B2101">
        <v>43.104634999999995</v>
      </c>
      <c r="C2101">
        <v>7.1389490000000002</v>
      </c>
      <c r="H2101">
        <v>29.110202000000001</v>
      </c>
      <c r="I2101">
        <v>11.422319</v>
      </c>
    </row>
    <row r="2102" spans="1:9" x14ac:dyDescent="0.25">
      <c r="A2102">
        <v>2101</v>
      </c>
      <c r="B2102">
        <v>43.104634999999995</v>
      </c>
      <c r="C2102">
        <v>7.1389490000000002</v>
      </c>
      <c r="H2102">
        <v>29.324370999999999</v>
      </c>
      <c r="I2102">
        <v>11.422319</v>
      </c>
    </row>
    <row r="2103" spans="1:9" x14ac:dyDescent="0.25">
      <c r="A2103">
        <v>2102</v>
      </c>
      <c r="B2103">
        <v>43.104634999999995</v>
      </c>
      <c r="C2103">
        <v>7.1389490000000002</v>
      </c>
      <c r="H2103">
        <v>29.395762999999988</v>
      </c>
      <c r="I2103">
        <v>11.350929000000001</v>
      </c>
    </row>
    <row r="2104" spans="1:9" x14ac:dyDescent="0.25">
      <c r="A2104">
        <v>2103</v>
      </c>
      <c r="H2104">
        <v>29.610045999999997</v>
      </c>
      <c r="I2104">
        <v>11.350929000000001</v>
      </c>
    </row>
    <row r="2105" spans="1:9" x14ac:dyDescent="0.25">
      <c r="A2105">
        <v>2104</v>
      </c>
      <c r="D2105">
        <v>53.314841999999999</v>
      </c>
      <c r="E2105">
        <v>8.3525709999999993</v>
      </c>
      <c r="H2105">
        <v>29.752825999999999</v>
      </c>
      <c r="I2105">
        <v>11.136761</v>
      </c>
    </row>
    <row r="2106" spans="1:9" x14ac:dyDescent="0.25">
      <c r="A2106">
        <v>2105</v>
      </c>
      <c r="D2106">
        <v>53.314841999999999</v>
      </c>
      <c r="E2106">
        <v>8.3525709999999993</v>
      </c>
      <c r="F2106">
        <v>40.391369999999995</v>
      </c>
      <c r="G2106">
        <v>7.4245070000000002</v>
      </c>
      <c r="H2106">
        <v>30.252551999999994</v>
      </c>
      <c r="I2106">
        <v>10.565645</v>
      </c>
    </row>
    <row r="2107" spans="1:9" x14ac:dyDescent="0.25">
      <c r="A2107">
        <v>2106</v>
      </c>
      <c r="D2107">
        <v>53.314841999999999</v>
      </c>
      <c r="E2107">
        <v>8.3525709999999993</v>
      </c>
      <c r="F2107">
        <v>40.391369999999995</v>
      </c>
      <c r="G2107">
        <v>7.4245070000000002</v>
      </c>
    </row>
    <row r="2108" spans="1:9" x14ac:dyDescent="0.25">
      <c r="A2108">
        <v>2107</v>
      </c>
      <c r="D2108">
        <v>53.314841999999999</v>
      </c>
      <c r="E2108">
        <v>8.3525709999999993</v>
      </c>
      <c r="F2108">
        <v>40.391369999999995</v>
      </c>
      <c r="G2108">
        <v>7.4245070000000002</v>
      </c>
    </row>
    <row r="2109" spans="1:9" x14ac:dyDescent="0.25">
      <c r="A2109">
        <v>2108</v>
      </c>
      <c r="D2109">
        <v>53.314841999999999</v>
      </c>
      <c r="E2109">
        <v>8.3525709999999993</v>
      </c>
      <c r="F2109">
        <v>40.391369999999995</v>
      </c>
      <c r="G2109">
        <v>7.4245070000000002</v>
      </c>
    </row>
    <row r="2110" spans="1:9" x14ac:dyDescent="0.25">
      <c r="A2110">
        <v>2109</v>
      </c>
      <c r="D2110">
        <v>53.314841999999999</v>
      </c>
      <c r="E2110">
        <v>8.3525709999999993</v>
      </c>
      <c r="F2110">
        <v>40.391369999999995</v>
      </c>
      <c r="G2110">
        <v>7.4245070000000002</v>
      </c>
    </row>
    <row r="2111" spans="1:9" x14ac:dyDescent="0.25">
      <c r="A2111">
        <v>2110</v>
      </c>
      <c r="D2111">
        <v>53.314841999999999</v>
      </c>
      <c r="E2111">
        <v>8.3525709999999993</v>
      </c>
      <c r="F2111">
        <v>40.391369999999995</v>
      </c>
      <c r="G2111">
        <v>7.4245070000000002</v>
      </c>
    </row>
    <row r="2112" spans="1:9" x14ac:dyDescent="0.25">
      <c r="A2112">
        <v>2111</v>
      </c>
      <c r="D2112">
        <v>53.314841999999999</v>
      </c>
      <c r="E2112">
        <v>8.3525709999999993</v>
      </c>
      <c r="F2112">
        <v>40.391369999999995</v>
      </c>
      <c r="G2112">
        <v>7.4245070000000002</v>
      </c>
    </row>
    <row r="2113" spans="1:9" x14ac:dyDescent="0.25">
      <c r="A2113">
        <v>2112</v>
      </c>
      <c r="D2113">
        <v>53.314841999999999</v>
      </c>
      <c r="E2113">
        <v>8.3525709999999993</v>
      </c>
      <c r="F2113">
        <v>40.391369999999995</v>
      </c>
      <c r="G2113">
        <v>7.4245070000000002</v>
      </c>
    </row>
    <row r="2114" spans="1:9" x14ac:dyDescent="0.25">
      <c r="A2114">
        <v>2113</v>
      </c>
      <c r="D2114">
        <v>53.314841999999999</v>
      </c>
      <c r="E2114">
        <v>8.3525709999999993</v>
      </c>
      <c r="F2114">
        <v>40.391369999999995</v>
      </c>
      <c r="G2114">
        <v>7.4245070000000002</v>
      </c>
    </row>
    <row r="2115" spans="1:9" x14ac:dyDescent="0.25">
      <c r="A2115">
        <v>2114</v>
      </c>
      <c r="D2115">
        <v>53.314841999999999</v>
      </c>
      <c r="E2115">
        <v>8.3525709999999993</v>
      </c>
      <c r="F2115">
        <v>40.391369999999995</v>
      </c>
      <c r="G2115">
        <v>7.4245070000000002</v>
      </c>
    </row>
    <row r="2116" spans="1:9" x14ac:dyDescent="0.25">
      <c r="A2116">
        <v>2115</v>
      </c>
      <c r="D2116">
        <v>53.314841999999999</v>
      </c>
      <c r="E2116">
        <v>8.3525709999999993</v>
      </c>
      <c r="F2116">
        <v>40.391369999999995</v>
      </c>
      <c r="G2116">
        <v>7.4245070000000002</v>
      </c>
    </row>
    <row r="2117" spans="1:9" x14ac:dyDescent="0.25">
      <c r="A2117">
        <v>2116</v>
      </c>
      <c r="D2117">
        <v>53.314841999999999</v>
      </c>
      <c r="E2117">
        <v>8.3525709999999993</v>
      </c>
      <c r="F2117">
        <v>40.391369999999995</v>
      </c>
      <c r="G2117">
        <v>7.4245070000000002</v>
      </c>
    </row>
    <row r="2118" spans="1:9" x14ac:dyDescent="0.25">
      <c r="A2118">
        <v>2117</v>
      </c>
      <c r="D2118">
        <v>53.314841999999999</v>
      </c>
      <c r="E2118">
        <v>8.3525709999999993</v>
      </c>
      <c r="F2118">
        <v>40.391369999999995</v>
      </c>
      <c r="G2118">
        <v>7.4245070000000002</v>
      </c>
    </row>
    <row r="2119" spans="1:9" x14ac:dyDescent="0.25">
      <c r="A2119">
        <v>2118</v>
      </c>
      <c r="D2119">
        <v>53.314841999999999</v>
      </c>
      <c r="E2119">
        <v>8.3525709999999993</v>
      </c>
      <c r="F2119">
        <v>40.391369999999995</v>
      </c>
      <c r="G2119">
        <v>7.4245070000000002</v>
      </c>
    </row>
    <row r="2120" spans="1:9" x14ac:dyDescent="0.25">
      <c r="A2120">
        <v>2119</v>
      </c>
      <c r="D2120">
        <v>54.528578999999993</v>
      </c>
      <c r="E2120">
        <v>8.0670129999999993</v>
      </c>
      <c r="F2120">
        <v>40.534148999999999</v>
      </c>
      <c r="G2120">
        <v>7.5672860000000002</v>
      </c>
    </row>
    <row r="2121" spans="1:9" x14ac:dyDescent="0.25">
      <c r="A2121">
        <v>2120</v>
      </c>
      <c r="F2121">
        <v>40.60565299999999</v>
      </c>
      <c r="G2121">
        <v>7.6386760000000002</v>
      </c>
    </row>
    <row r="2122" spans="1:9" x14ac:dyDescent="0.25">
      <c r="A2122">
        <v>2121</v>
      </c>
      <c r="F2122">
        <v>40.96260199999999</v>
      </c>
      <c r="G2122">
        <v>7.7814550000000002</v>
      </c>
    </row>
    <row r="2123" spans="1:9" x14ac:dyDescent="0.25">
      <c r="A2123">
        <v>2122</v>
      </c>
      <c r="F2123">
        <v>41.391053999999997</v>
      </c>
      <c r="G2123">
        <v>7.7100650000000002</v>
      </c>
    </row>
    <row r="2124" spans="1:9" x14ac:dyDescent="0.25">
      <c r="A2124">
        <v>2123</v>
      </c>
      <c r="B2124">
        <v>64.667395999999997</v>
      </c>
      <c r="C2124">
        <v>5.9253280000000004</v>
      </c>
    </row>
    <row r="2125" spans="1:9" x14ac:dyDescent="0.25">
      <c r="A2125">
        <v>2124</v>
      </c>
      <c r="B2125">
        <v>65.881249999999994</v>
      </c>
      <c r="C2125">
        <v>5.4680359999999997</v>
      </c>
    </row>
    <row r="2126" spans="1:9" x14ac:dyDescent="0.25">
      <c r="A2126">
        <v>2125</v>
      </c>
      <c r="B2126">
        <v>65.881249999999994</v>
      </c>
      <c r="C2126">
        <v>5.4680359999999997</v>
      </c>
      <c r="H2126">
        <v>52.814997999999996</v>
      </c>
      <c r="I2126">
        <v>9.708971</v>
      </c>
    </row>
    <row r="2127" spans="1:9" x14ac:dyDescent="0.25">
      <c r="A2127">
        <v>2126</v>
      </c>
      <c r="B2127">
        <v>65.881249999999994</v>
      </c>
      <c r="C2127">
        <v>5.4680359999999997</v>
      </c>
      <c r="H2127">
        <v>52.814997999999996</v>
      </c>
      <c r="I2127">
        <v>9.708971</v>
      </c>
    </row>
    <row r="2128" spans="1:9" x14ac:dyDescent="0.25">
      <c r="A2128">
        <v>2127</v>
      </c>
      <c r="B2128">
        <v>65.881249999999994</v>
      </c>
      <c r="C2128">
        <v>5.4680359999999997</v>
      </c>
      <c r="H2128">
        <v>52.814997999999996</v>
      </c>
      <c r="I2128">
        <v>9.708971</v>
      </c>
    </row>
    <row r="2129" spans="1:9" x14ac:dyDescent="0.25">
      <c r="A2129">
        <v>2128</v>
      </c>
      <c r="B2129">
        <v>65.881249999999994</v>
      </c>
      <c r="C2129">
        <v>5.4680359999999997</v>
      </c>
      <c r="H2129">
        <v>52.814997999999996</v>
      </c>
      <c r="I2129">
        <v>9.708971</v>
      </c>
    </row>
    <row r="2130" spans="1:9" x14ac:dyDescent="0.25">
      <c r="A2130">
        <v>2129</v>
      </c>
      <c r="B2130">
        <v>65.881249999999994</v>
      </c>
      <c r="C2130">
        <v>5.4680359999999997</v>
      </c>
      <c r="H2130">
        <v>52.814997999999996</v>
      </c>
      <c r="I2130">
        <v>9.708971</v>
      </c>
    </row>
    <row r="2131" spans="1:9" x14ac:dyDescent="0.25">
      <c r="A2131">
        <v>2130</v>
      </c>
      <c r="B2131">
        <v>65.881249999999994</v>
      </c>
      <c r="C2131">
        <v>5.4680359999999997</v>
      </c>
      <c r="H2131">
        <v>52.814997999999996</v>
      </c>
      <c r="I2131">
        <v>9.708971</v>
      </c>
    </row>
    <row r="2132" spans="1:9" x14ac:dyDescent="0.25">
      <c r="A2132">
        <v>2131</v>
      </c>
      <c r="B2132">
        <v>65.881249999999994</v>
      </c>
      <c r="C2132">
        <v>5.4680359999999997</v>
      </c>
      <c r="H2132">
        <v>52.814997999999996</v>
      </c>
      <c r="I2132">
        <v>9.708971</v>
      </c>
    </row>
    <row r="2133" spans="1:9" x14ac:dyDescent="0.25">
      <c r="A2133">
        <v>2132</v>
      </c>
      <c r="B2133">
        <v>65.881249999999994</v>
      </c>
      <c r="C2133">
        <v>5.4680359999999997</v>
      </c>
      <c r="H2133">
        <v>52.814997999999996</v>
      </c>
      <c r="I2133">
        <v>9.708971</v>
      </c>
    </row>
    <row r="2134" spans="1:9" x14ac:dyDescent="0.25">
      <c r="A2134">
        <v>2133</v>
      </c>
      <c r="B2134">
        <v>65.881249999999994</v>
      </c>
      <c r="C2134">
        <v>5.4680359999999997</v>
      </c>
      <c r="H2134">
        <v>52.814997999999996</v>
      </c>
      <c r="I2134">
        <v>9.708971</v>
      </c>
    </row>
    <row r="2135" spans="1:9" x14ac:dyDescent="0.25">
      <c r="A2135">
        <v>2134</v>
      </c>
      <c r="B2135">
        <v>65.881249999999994</v>
      </c>
      <c r="C2135">
        <v>5.4680359999999997</v>
      </c>
      <c r="H2135">
        <v>52.814997999999996</v>
      </c>
      <c r="I2135">
        <v>9.708971</v>
      </c>
    </row>
    <row r="2136" spans="1:9" x14ac:dyDescent="0.25">
      <c r="A2136">
        <v>2135</v>
      </c>
      <c r="B2136">
        <v>65.881249999999994</v>
      </c>
      <c r="C2136">
        <v>5.4680359999999997</v>
      </c>
      <c r="H2136">
        <v>52.814997999999996</v>
      </c>
      <c r="I2136">
        <v>9.708971</v>
      </c>
    </row>
    <row r="2137" spans="1:9" x14ac:dyDescent="0.25">
      <c r="A2137">
        <v>2136</v>
      </c>
      <c r="B2137">
        <v>65.881249999999994</v>
      </c>
      <c r="C2137">
        <v>5.4680359999999997</v>
      </c>
      <c r="H2137">
        <v>52.957778999999995</v>
      </c>
      <c r="I2137">
        <v>9.8517499999999991</v>
      </c>
    </row>
    <row r="2138" spans="1:9" x14ac:dyDescent="0.25">
      <c r="A2138">
        <v>2137</v>
      </c>
      <c r="B2138">
        <v>64.667395999999997</v>
      </c>
      <c r="C2138">
        <v>5.9253280000000004</v>
      </c>
      <c r="H2138">
        <v>53.100556999999995</v>
      </c>
      <c r="I2138">
        <v>9.8517499999999991</v>
      </c>
    </row>
    <row r="2139" spans="1:9" x14ac:dyDescent="0.25">
      <c r="A2139">
        <v>2138</v>
      </c>
      <c r="B2139">
        <v>64.667395999999997</v>
      </c>
      <c r="C2139">
        <v>5.9253280000000004</v>
      </c>
      <c r="H2139">
        <v>53.172062999999994</v>
      </c>
      <c r="I2139">
        <v>9.708971</v>
      </c>
    </row>
    <row r="2140" spans="1:9" x14ac:dyDescent="0.25">
      <c r="A2140">
        <v>2139</v>
      </c>
      <c r="H2140">
        <v>53.386229999999998</v>
      </c>
      <c r="I2140">
        <v>9.6375820000000001</v>
      </c>
    </row>
    <row r="2141" spans="1:9" x14ac:dyDescent="0.25">
      <c r="A2141">
        <v>2140</v>
      </c>
      <c r="D2141">
        <v>73.718373999999983</v>
      </c>
      <c r="E2141">
        <v>7.2906399999999998</v>
      </c>
      <c r="H2141">
        <v>53.67178899999999</v>
      </c>
      <c r="I2141">
        <v>9.5661930000000002</v>
      </c>
    </row>
    <row r="2142" spans="1:9" x14ac:dyDescent="0.25">
      <c r="A2142">
        <v>2141</v>
      </c>
      <c r="D2142">
        <v>73.718373999999983</v>
      </c>
      <c r="E2142">
        <v>7.2906399999999998</v>
      </c>
      <c r="F2142">
        <v>65.070497999999986</v>
      </c>
      <c r="G2142">
        <v>5.0629379999999999</v>
      </c>
      <c r="H2142">
        <v>53.885956999999991</v>
      </c>
      <c r="I2142">
        <v>9.494802</v>
      </c>
    </row>
    <row r="2143" spans="1:9" x14ac:dyDescent="0.25">
      <c r="A2143">
        <v>2142</v>
      </c>
      <c r="D2143">
        <v>73.718373999999983</v>
      </c>
      <c r="E2143">
        <v>7.2906399999999998</v>
      </c>
      <c r="F2143">
        <v>65.070497999999986</v>
      </c>
      <c r="G2143">
        <v>5.0629379999999999</v>
      </c>
    </row>
    <row r="2144" spans="1:9" x14ac:dyDescent="0.25">
      <c r="A2144">
        <v>2143</v>
      </c>
      <c r="D2144">
        <v>73.718373999999983</v>
      </c>
      <c r="E2144">
        <v>7.2906399999999998</v>
      </c>
      <c r="F2144">
        <v>65.070497999999986</v>
      </c>
      <c r="G2144">
        <v>5.0629379999999999</v>
      </c>
    </row>
    <row r="2145" spans="1:7" x14ac:dyDescent="0.25">
      <c r="A2145">
        <v>2144</v>
      </c>
      <c r="D2145">
        <v>73.718373999999983</v>
      </c>
      <c r="E2145">
        <v>7.2906399999999998</v>
      </c>
      <c r="F2145">
        <v>65.070497999999986</v>
      </c>
      <c r="G2145">
        <v>5.0629379999999999</v>
      </c>
    </row>
    <row r="2146" spans="1:7" x14ac:dyDescent="0.25">
      <c r="A2146">
        <v>2145</v>
      </c>
      <c r="D2146">
        <v>73.718373999999983</v>
      </c>
      <c r="E2146">
        <v>7.2906399999999998</v>
      </c>
      <c r="F2146">
        <v>65.070497999999986</v>
      </c>
      <c r="G2146">
        <v>5.0629379999999999</v>
      </c>
    </row>
    <row r="2147" spans="1:7" x14ac:dyDescent="0.25">
      <c r="A2147">
        <v>2146</v>
      </c>
      <c r="D2147">
        <v>73.718373999999983</v>
      </c>
      <c r="E2147">
        <v>7.2906399999999998</v>
      </c>
      <c r="F2147">
        <v>65.070497999999986</v>
      </c>
      <c r="G2147">
        <v>5.0629379999999999</v>
      </c>
    </row>
    <row r="2148" spans="1:7" x14ac:dyDescent="0.25">
      <c r="A2148">
        <v>2147</v>
      </c>
      <c r="D2148">
        <v>73.718373999999983</v>
      </c>
      <c r="E2148">
        <v>7.2906399999999998</v>
      </c>
      <c r="F2148">
        <v>65.070497999999986</v>
      </c>
      <c r="G2148">
        <v>5.0629379999999999</v>
      </c>
    </row>
    <row r="2149" spans="1:7" x14ac:dyDescent="0.25">
      <c r="A2149">
        <v>2148</v>
      </c>
      <c r="D2149">
        <v>73.718373999999983</v>
      </c>
      <c r="E2149">
        <v>7.2906399999999998</v>
      </c>
      <c r="F2149">
        <v>65.070497999999986</v>
      </c>
      <c r="G2149">
        <v>5.0629379999999999</v>
      </c>
    </row>
    <row r="2150" spans="1:7" x14ac:dyDescent="0.25">
      <c r="A2150">
        <v>2149</v>
      </c>
      <c r="D2150">
        <v>73.718373999999983</v>
      </c>
      <c r="E2150">
        <v>7.2906399999999998</v>
      </c>
      <c r="F2150">
        <v>65.070497999999986</v>
      </c>
      <c r="G2150">
        <v>5.0629379999999999</v>
      </c>
    </row>
    <row r="2151" spans="1:7" x14ac:dyDescent="0.25">
      <c r="A2151">
        <v>2150</v>
      </c>
      <c r="D2151">
        <v>73.718373999999983</v>
      </c>
      <c r="E2151">
        <v>7.2906399999999998</v>
      </c>
      <c r="F2151">
        <v>65.070497999999986</v>
      </c>
      <c r="G2151">
        <v>5.0629379999999999</v>
      </c>
    </row>
    <row r="2152" spans="1:7" x14ac:dyDescent="0.25">
      <c r="A2152">
        <v>2151</v>
      </c>
      <c r="D2152">
        <v>73.718373999999983</v>
      </c>
      <c r="E2152">
        <v>7.2906399999999998</v>
      </c>
      <c r="F2152">
        <v>65.070497999999986</v>
      </c>
      <c r="G2152">
        <v>5.0629379999999999</v>
      </c>
    </row>
    <row r="2153" spans="1:7" x14ac:dyDescent="0.25">
      <c r="A2153">
        <v>2152</v>
      </c>
      <c r="D2153">
        <v>73.718373999999983</v>
      </c>
      <c r="E2153">
        <v>7.2906399999999998</v>
      </c>
      <c r="F2153">
        <v>65.070497999999986</v>
      </c>
      <c r="G2153">
        <v>5.0629379999999999</v>
      </c>
    </row>
    <row r="2154" spans="1:7" x14ac:dyDescent="0.25">
      <c r="A2154">
        <v>2153</v>
      </c>
      <c r="D2154">
        <v>73.718373999999983</v>
      </c>
      <c r="E2154">
        <v>7.2906399999999998</v>
      </c>
      <c r="F2154">
        <v>65.070497999999986</v>
      </c>
      <c r="G2154">
        <v>5.0629379999999999</v>
      </c>
    </row>
    <row r="2155" spans="1:7" x14ac:dyDescent="0.25">
      <c r="A2155">
        <v>2154</v>
      </c>
      <c r="F2155">
        <v>65.070497999999986</v>
      </c>
      <c r="G2155">
        <v>5.0629379999999999</v>
      </c>
    </row>
    <row r="2156" spans="1:7" x14ac:dyDescent="0.25">
      <c r="A2156">
        <v>2155</v>
      </c>
      <c r="F2156">
        <v>65.070497999999986</v>
      </c>
      <c r="G2156">
        <v>5.0629379999999999</v>
      </c>
    </row>
    <row r="2157" spans="1:7" x14ac:dyDescent="0.25">
      <c r="A2157">
        <v>2156</v>
      </c>
      <c r="F2157">
        <v>65.070497999999986</v>
      </c>
      <c r="G2157">
        <v>5.0629379999999999</v>
      </c>
    </row>
    <row r="2158" spans="1:7" x14ac:dyDescent="0.25">
      <c r="A2158">
        <v>2157</v>
      </c>
      <c r="F2158">
        <v>65.070497999999986</v>
      </c>
      <c r="G2158">
        <v>5.0629379999999999</v>
      </c>
    </row>
    <row r="2159" spans="1:7" x14ac:dyDescent="0.25">
      <c r="A2159">
        <v>2158</v>
      </c>
      <c r="B2159">
        <v>83.109368999999987</v>
      </c>
      <c r="C2159">
        <v>5.6030680000000004</v>
      </c>
      <c r="F2159">
        <v>65.273156999999998</v>
      </c>
      <c r="G2159">
        <v>5.2654870000000003</v>
      </c>
    </row>
    <row r="2160" spans="1:7" x14ac:dyDescent="0.25">
      <c r="A2160">
        <v>2159</v>
      </c>
      <c r="B2160">
        <v>83.109368999999987</v>
      </c>
      <c r="C2160">
        <v>5.6030680000000004</v>
      </c>
    </row>
    <row r="2161" spans="1:9" x14ac:dyDescent="0.25">
      <c r="A2161">
        <v>2160</v>
      </c>
      <c r="B2161">
        <v>83.109368999999987</v>
      </c>
      <c r="C2161">
        <v>5.6030680000000004</v>
      </c>
    </row>
    <row r="2162" spans="1:9" x14ac:dyDescent="0.25">
      <c r="A2162">
        <v>2161</v>
      </c>
      <c r="B2162">
        <v>83.109368999999987</v>
      </c>
      <c r="C2162">
        <v>5.6030680000000004</v>
      </c>
    </row>
    <row r="2163" spans="1:9" x14ac:dyDescent="0.25">
      <c r="A2163">
        <v>2162</v>
      </c>
      <c r="B2163">
        <v>83.109368999999987</v>
      </c>
      <c r="C2163">
        <v>5.6030680000000004</v>
      </c>
      <c r="H2163">
        <v>73.448083999999994</v>
      </c>
      <c r="I2163">
        <v>7.965802</v>
      </c>
    </row>
    <row r="2164" spans="1:9" x14ac:dyDescent="0.25">
      <c r="A2164">
        <v>2163</v>
      </c>
      <c r="B2164">
        <v>83.109368999999987</v>
      </c>
      <c r="C2164">
        <v>5.6030680000000004</v>
      </c>
      <c r="H2164">
        <v>73.448083999999994</v>
      </c>
      <c r="I2164">
        <v>7.965802</v>
      </c>
    </row>
    <row r="2165" spans="1:9" x14ac:dyDescent="0.25">
      <c r="A2165">
        <v>2164</v>
      </c>
      <c r="B2165">
        <v>83.109368999999987</v>
      </c>
      <c r="C2165">
        <v>5.6030680000000004</v>
      </c>
      <c r="H2165">
        <v>73.448083999999994</v>
      </c>
      <c r="I2165">
        <v>7.965802</v>
      </c>
    </row>
    <row r="2166" spans="1:9" x14ac:dyDescent="0.25">
      <c r="A2166">
        <v>2165</v>
      </c>
      <c r="B2166">
        <v>83.109368999999987</v>
      </c>
      <c r="C2166">
        <v>5.6030680000000004</v>
      </c>
      <c r="H2166">
        <v>73.448083999999994</v>
      </c>
      <c r="I2166">
        <v>7.965802</v>
      </c>
    </row>
    <row r="2167" spans="1:9" x14ac:dyDescent="0.25">
      <c r="A2167">
        <v>2166</v>
      </c>
      <c r="B2167">
        <v>83.109368999999987</v>
      </c>
      <c r="C2167">
        <v>5.6030680000000004</v>
      </c>
      <c r="H2167">
        <v>73.448083999999994</v>
      </c>
      <c r="I2167">
        <v>7.965802</v>
      </c>
    </row>
    <row r="2168" spans="1:9" x14ac:dyDescent="0.25">
      <c r="A2168">
        <v>2167</v>
      </c>
      <c r="B2168">
        <v>83.109368999999987</v>
      </c>
      <c r="C2168">
        <v>5.6030680000000004</v>
      </c>
      <c r="H2168">
        <v>73.448083999999994</v>
      </c>
      <c r="I2168">
        <v>7.965802</v>
      </c>
    </row>
    <row r="2169" spans="1:9" x14ac:dyDescent="0.25">
      <c r="A2169">
        <v>2168</v>
      </c>
      <c r="B2169">
        <v>83.109368999999987</v>
      </c>
      <c r="C2169">
        <v>5.6030680000000004</v>
      </c>
      <c r="H2169">
        <v>73.448083999999994</v>
      </c>
      <c r="I2169">
        <v>7.965802</v>
      </c>
    </row>
    <row r="2170" spans="1:9" x14ac:dyDescent="0.25">
      <c r="A2170">
        <v>2169</v>
      </c>
      <c r="B2170">
        <v>83.109368999999987</v>
      </c>
      <c r="C2170">
        <v>5.6030680000000004</v>
      </c>
      <c r="H2170">
        <v>73.448083999999994</v>
      </c>
      <c r="I2170">
        <v>7.965802</v>
      </c>
    </row>
    <row r="2171" spans="1:9" x14ac:dyDescent="0.25">
      <c r="A2171">
        <v>2170</v>
      </c>
      <c r="B2171">
        <v>83.109368999999987</v>
      </c>
      <c r="C2171">
        <v>5.6030680000000004</v>
      </c>
      <c r="H2171">
        <v>73.448083999999994</v>
      </c>
      <c r="I2171">
        <v>7.965802</v>
      </c>
    </row>
    <row r="2172" spans="1:9" x14ac:dyDescent="0.25">
      <c r="A2172">
        <v>2171</v>
      </c>
      <c r="B2172">
        <v>83.109368999999987</v>
      </c>
      <c r="C2172">
        <v>5.6030680000000004</v>
      </c>
      <c r="H2172">
        <v>73.583226999999994</v>
      </c>
      <c r="I2172">
        <v>7.965802</v>
      </c>
    </row>
    <row r="2173" spans="1:9" x14ac:dyDescent="0.25">
      <c r="A2173">
        <v>2172</v>
      </c>
      <c r="B2173">
        <v>83.109368999999987</v>
      </c>
      <c r="C2173">
        <v>5.6030680000000004</v>
      </c>
      <c r="H2173">
        <v>73.85340699999999</v>
      </c>
      <c r="I2173">
        <v>7.965802</v>
      </c>
    </row>
    <row r="2174" spans="1:9" x14ac:dyDescent="0.25">
      <c r="A2174">
        <v>2173</v>
      </c>
      <c r="B2174">
        <v>83.649831999999989</v>
      </c>
      <c r="C2174">
        <v>5.535552</v>
      </c>
      <c r="H2174">
        <v>73.85340699999999</v>
      </c>
      <c r="I2174">
        <v>7.965802</v>
      </c>
    </row>
    <row r="2175" spans="1:9" x14ac:dyDescent="0.25">
      <c r="A2175">
        <v>2174</v>
      </c>
      <c r="H2175">
        <v>73.85340699999999</v>
      </c>
      <c r="I2175">
        <v>7.965802</v>
      </c>
    </row>
    <row r="2176" spans="1:9" x14ac:dyDescent="0.25">
      <c r="A2176">
        <v>2175</v>
      </c>
      <c r="H2176">
        <v>73.85340699999999</v>
      </c>
      <c r="I2176">
        <v>7.965802</v>
      </c>
    </row>
    <row r="2177" spans="1:9" x14ac:dyDescent="0.25">
      <c r="A2177">
        <v>2176</v>
      </c>
      <c r="D2177">
        <v>92.905687</v>
      </c>
      <c r="E2177">
        <v>7.2906399999999998</v>
      </c>
      <c r="H2177">
        <v>73.921033999999992</v>
      </c>
      <c r="I2177">
        <v>7.8982859999999997</v>
      </c>
    </row>
    <row r="2178" spans="1:9" x14ac:dyDescent="0.25">
      <c r="A2178">
        <v>2177</v>
      </c>
      <c r="D2178">
        <v>92.905687</v>
      </c>
      <c r="E2178">
        <v>7.2906399999999998</v>
      </c>
      <c r="F2178">
        <v>81.825670000000002</v>
      </c>
      <c r="G2178">
        <v>5.1304550000000004</v>
      </c>
      <c r="H2178">
        <v>74.056176999999991</v>
      </c>
      <c r="I2178">
        <v>7.8307700000000002</v>
      </c>
    </row>
    <row r="2179" spans="1:9" x14ac:dyDescent="0.25">
      <c r="A2179">
        <v>2178</v>
      </c>
      <c r="D2179">
        <v>92.905687</v>
      </c>
      <c r="E2179">
        <v>7.2906399999999998</v>
      </c>
      <c r="F2179">
        <v>81.825670000000002</v>
      </c>
      <c r="G2179">
        <v>5.1304550000000004</v>
      </c>
      <c r="H2179">
        <v>74.191209999999984</v>
      </c>
      <c r="I2179">
        <v>7.8307700000000002</v>
      </c>
    </row>
    <row r="2180" spans="1:9" x14ac:dyDescent="0.25">
      <c r="A2180">
        <v>2179</v>
      </c>
      <c r="D2180">
        <v>92.905687</v>
      </c>
      <c r="E2180">
        <v>7.2906399999999998</v>
      </c>
      <c r="F2180">
        <v>81.825670000000002</v>
      </c>
      <c r="G2180">
        <v>5.1304550000000004</v>
      </c>
      <c r="H2180">
        <v>74.191209999999984</v>
      </c>
      <c r="I2180">
        <v>7.8307700000000002</v>
      </c>
    </row>
    <row r="2181" spans="1:9" x14ac:dyDescent="0.25">
      <c r="A2181">
        <v>2180</v>
      </c>
      <c r="D2181">
        <v>92.905687</v>
      </c>
      <c r="E2181">
        <v>7.2906399999999998</v>
      </c>
      <c r="F2181">
        <v>81.825670000000002</v>
      </c>
      <c r="G2181">
        <v>5.1304550000000004</v>
      </c>
    </row>
    <row r="2182" spans="1:9" x14ac:dyDescent="0.25">
      <c r="A2182">
        <v>2181</v>
      </c>
      <c r="D2182">
        <v>92.905687</v>
      </c>
      <c r="E2182">
        <v>7.2906399999999998</v>
      </c>
      <c r="F2182">
        <v>81.825670000000002</v>
      </c>
      <c r="G2182">
        <v>5.1304550000000004</v>
      </c>
    </row>
    <row r="2183" spans="1:9" x14ac:dyDescent="0.25">
      <c r="A2183">
        <v>2182</v>
      </c>
      <c r="D2183">
        <v>92.905687</v>
      </c>
      <c r="E2183">
        <v>7.2906399999999998</v>
      </c>
      <c r="F2183">
        <v>81.825670000000002</v>
      </c>
      <c r="G2183">
        <v>5.1304550000000004</v>
      </c>
    </row>
    <row r="2184" spans="1:9" x14ac:dyDescent="0.25">
      <c r="A2184">
        <v>2183</v>
      </c>
      <c r="D2184">
        <v>92.905687</v>
      </c>
      <c r="E2184">
        <v>7.2906399999999998</v>
      </c>
      <c r="F2184">
        <v>81.825670000000002</v>
      </c>
      <c r="G2184">
        <v>5.1304550000000004</v>
      </c>
    </row>
    <row r="2185" spans="1:9" x14ac:dyDescent="0.25">
      <c r="A2185">
        <v>2184</v>
      </c>
      <c r="D2185">
        <v>92.905687</v>
      </c>
      <c r="E2185">
        <v>7.2906399999999998</v>
      </c>
      <c r="F2185">
        <v>81.825670000000002</v>
      </c>
      <c r="G2185">
        <v>5.1304550000000004</v>
      </c>
    </row>
    <row r="2186" spans="1:9" x14ac:dyDescent="0.25">
      <c r="A2186">
        <v>2185</v>
      </c>
      <c r="D2186">
        <v>92.905687</v>
      </c>
      <c r="E2186">
        <v>7.2906399999999998</v>
      </c>
      <c r="F2186">
        <v>81.825670000000002</v>
      </c>
      <c r="G2186">
        <v>5.1304550000000004</v>
      </c>
    </row>
    <row r="2187" spans="1:9" x14ac:dyDescent="0.25">
      <c r="A2187">
        <v>2186</v>
      </c>
      <c r="D2187">
        <v>92.905687</v>
      </c>
      <c r="E2187">
        <v>7.2906399999999998</v>
      </c>
      <c r="F2187">
        <v>81.825670000000002</v>
      </c>
      <c r="G2187">
        <v>5.1304550000000004</v>
      </c>
    </row>
    <row r="2188" spans="1:9" x14ac:dyDescent="0.25">
      <c r="A2188">
        <v>2187</v>
      </c>
      <c r="D2188">
        <v>92.905687</v>
      </c>
      <c r="E2188">
        <v>7.2906399999999998</v>
      </c>
      <c r="F2188">
        <v>82.028329999999983</v>
      </c>
      <c r="G2188">
        <v>5.2654870000000003</v>
      </c>
    </row>
    <row r="2189" spans="1:9" x14ac:dyDescent="0.25">
      <c r="A2189">
        <v>2188</v>
      </c>
      <c r="D2189">
        <v>92.905687</v>
      </c>
      <c r="E2189">
        <v>7.2906399999999998</v>
      </c>
      <c r="F2189">
        <v>82.028329999999983</v>
      </c>
      <c r="G2189">
        <v>5.2654870000000003</v>
      </c>
    </row>
    <row r="2190" spans="1:9" x14ac:dyDescent="0.25">
      <c r="A2190">
        <v>2189</v>
      </c>
      <c r="D2190">
        <v>92.905687</v>
      </c>
      <c r="E2190">
        <v>7.2906399999999998</v>
      </c>
      <c r="F2190">
        <v>82.028329999999983</v>
      </c>
      <c r="G2190">
        <v>5.2654870000000003</v>
      </c>
    </row>
    <row r="2191" spans="1:9" x14ac:dyDescent="0.25">
      <c r="A2191">
        <v>2190</v>
      </c>
      <c r="D2191">
        <v>92.905687</v>
      </c>
      <c r="E2191">
        <v>7.2906399999999998</v>
      </c>
      <c r="F2191">
        <v>82.028329999999983</v>
      </c>
      <c r="G2191">
        <v>5.2654870000000003</v>
      </c>
    </row>
    <row r="2192" spans="1:9" x14ac:dyDescent="0.25">
      <c r="A2192">
        <v>2191</v>
      </c>
      <c r="D2192">
        <v>92.905687</v>
      </c>
      <c r="E2192">
        <v>7.2906399999999998</v>
      </c>
      <c r="F2192">
        <v>82.028329999999983</v>
      </c>
      <c r="G2192">
        <v>5.2654870000000003</v>
      </c>
    </row>
    <row r="2193" spans="1:9" x14ac:dyDescent="0.25">
      <c r="A2193">
        <v>2192</v>
      </c>
      <c r="F2193">
        <v>82.163472999999982</v>
      </c>
      <c r="G2193">
        <v>5.3330029999999997</v>
      </c>
    </row>
    <row r="2194" spans="1:9" x14ac:dyDescent="0.25">
      <c r="A2194">
        <v>2193</v>
      </c>
      <c r="F2194">
        <v>82.163472999999982</v>
      </c>
      <c r="G2194">
        <v>5.3330029999999997</v>
      </c>
    </row>
    <row r="2195" spans="1:9" x14ac:dyDescent="0.25">
      <c r="A2195">
        <v>2194</v>
      </c>
      <c r="B2195">
        <v>102.76962999999999</v>
      </c>
      <c r="C2195">
        <v>5.7379889999999998</v>
      </c>
      <c r="F2195">
        <v>82.298615999999996</v>
      </c>
      <c r="G2195">
        <v>5.4680359999999997</v>
      </c>
    </row>
    <row r="2196" spans="1:9" x14ac:dyDescent="0.25">
      <c r="A2196">
        <v>2195</v>
      </c>
      <c r="B2196">
        <v>102.76962999999999</v>
      </c>
      <c r="C2196">
        <v>5.7379889999999998</v>
      </c>
      <c r="F2196">
        <v>82.366132999999991</v>
      </c>
      <c r="G2196">
        <v>5.4680359999999997</v>
      </c>
    </row>
    <row r="2197" spans="1:9" x14ac:dyDescent="0.25">
      <c r="A2197">
        <v>2196</v>
      </c>
      <c r="B2197">
        <v>102.76962999999999</v>
      </c>
      <c r="C2197">
        <v>5.7379889999999998</v>
      </c>
      <c r="F2197">
        <v>82.636422999999994</v>
      </c>
      <c r="G2197">
        <v>5.4005190000000001</v>
      </c>
    </row>
    <row r="2198" spans="1:9" x14ac:dyDescent="0.25">
      <c r="A2198">
        <v>2197</v>
      </c>
      <c r="B2198">
        <v>102.76962999999999</v>
      </c>
      <c r="C2198">
        <v>5.7379889999999998</v>
      </c>
    </row>
    <row r="2199" spans="1:9" x14ac:dyDescent="0.25">
      <c r="A2199">
        <v>2198</v>
      </c>
      <c r="B2199">
        <v>102.76962999999999</v>
      </c>
      <c r="C2199">
        <v>5.7379889999999998</v>
      </c>
    </row>
    <row r="2200" spans="1:9" x14ac:dyDescent="0.25">
      <c r="A2200">
        <v>2199</v>
      </c>
      <c r="B2200">
        <v>102.76962999999999</v>
      </c>
      <c r="C2200">
        <v>5.7379889999999998</v>
      </c>
    </row>
    <row r="2201" spans="1:9" x14ac:dyDescent="0.25">
      <c r="A2201">
        <v>2200</v>
      </c>
      <c r="B2201">
        <v>102.76962999999999</v>
      </c>
      <c r="C2201">
        <v>5.7379889999999998</v>
      </c>
    </row>
    <row r="2202" spans="1:9" x14ac:dyDescent="0.25">
      <c r="A2202">
        <v>2201</v>
      </c>
      <c r="B2202">
        <v>102.76962999999999</v>
      </c>
      <c r="C2202">
        <v>5.7379889999999998</v>
      </c>
      <c r="H2202">
        <v>92.162560999999982</v>
      </c>
      <c r="I2202">
        <v>7.4931890000000001</v>
      </c>
    </row>
    <row r="2203" spans="1:9" x14ac:dyDescent="0.25">
      <c r="A2203">
        <v>2202</v>
      </c>
      <c r="B2203">
        <v>102.76962999999999</v>
      </c>
      <c r="C2203">
        <v>5.7379889999999998</v>
      </c>
      <c r="H2203">
        <v>92.162560999999982</v>
      </c>
      <c r="I2203">
        <v>7.4931890000000001</v>
      </c>
    </row>
    <row r="2204" spans="1:9" x14ac:dyDescent="0.25">
      <c r="A2204">
        <v>2203</v>
      </c>
      <c r="B2204">
        <v>102.76962999999999</v>
      </c>
      <c r="C2204">
        <v>5.7379889999999998</v>
      </c>
      <c r="H2204">
        <v>92.162560999999982</v>
      </c>
      <c r="I2204">
        <v>7.4931890000000001</v>
      </c>
    </row>
    <row r="2205" spans="1:9" x14ac:dyDescent="0.25">
      <c r="A2205">
        <v>2204</v>
      </c>
      <c r="B2205">
        <v>102.76962999999999</v>
      </c>
      <c r="C2205">
        <v>5.7379889999999998</v>
      </c>
      <c r="H2205">
        <v>92.162560999999982</v>
      </c>
      <c r="I2205">
        <v>7.4931890000000001</v>
      </c>
    </row>
    <row r="2206" spans="1:9" x14ac:dyDescent="0.25">
      <c r="A2206">
        <v>2205</v>
      </c>
      <c r="B2206">
        <v>102.76962999999999</v>
      </c>
      <c r="C2206">
        <v>5.7379889999999998</v>
      </c>
      <c r="H2206">
        <v>92.162560999999982</v>
      </c>
      <c r="I2206">
        <v>7.4931890000000001</v>
      </c>
    </row>
    <row r="2207" spans="1:9" x14ac:dyDescent="0.25">
      <c r="A2207">
        <v>2206</v>
      </c>
      <c r="B2207">
        <v>102.76962999999999</v>
      </c>
      <c r="C2207">
        <v>5.7379889999999998</v>
      </c>
      <c r="H2207">
        <v>92.162560999999982</v>
      </c>
      <c r="I2207">
        <v>7.4931890000000001</v>
      </c>
    </row>
    <row r="2208" spans="1:9" x14ac:dyDescent="0.25">
      <c r="A2208">
        <v>2207</v>
      </c>
      <c r="B2208">
        <v>102.76962999999999</v>
      </c>
      <c r="C2208">
        <v>5.7379889999999998</v>
      </c>
      <c r="H2208">
        <v>92.162560999999982</v>
      </c>
      <c r="I2208">
        <v>7.4931890000000001</v>
      </c>
    </row>
    <row r="2209" spans="1:9" x14ac:dyDescent="0.25">
      <c r="A2209">
        <v>2208</v>
      </c>
      <c r="B2209">
        <v>102.76962999999999</v>
      </c>
      <c r="C2209">
        <v>5.7379889999999998</v>
      </c>
      <c r="H2209">
        <v>92.162560999999982</v>
      </c>
      <c r="I2209">
        <v>7.4931890000000001</v>
      </c>
    </row>
    <row r="2210" spans="1:9" x14ac:dyDescent="0.25">
      <c r="A2210">
        <v>2209</v>
      </c>
      <c r="B2210">
        <v>102.76962999999999</v>
      </c>
      <c r="C2210">
        <v>5.7379889999999998</v>
      </c>
      <c r="H2210">
        <v>92.162560999999982</v>
      </c>
      <c r="I2210">
        <v>7.4931890000000001</v>
      </c>
    </row>
    <row r="2211" spans="1:9" x14ac:dyDescent="0.25">
      <c r="A2211">
        <v>2210</v>
      </c>
      <c r="B2211">
        <v>102.76962999999999</v>
      </c>
      <c r="C2211">
        <v>5.7379889999999998</v>
      </c>
      <c r="H2211">
        <v>92.162560999999982</v>
      </c>
      <c r="I2211">
        <v>7.4931890000000001</v>
      </c>
    </row>
    <row r="2212" spans="1:9" x14ac:dyDescent="0.25">
      <c r="A2212">
        <v>2211</v>
      </c>
      <c r="B2212">
        <v>103.715414</v>
      </c>
      <c r="C2212">
        <v>5.8055050000000001</v>
      </c>
      <c r="H2212">
        <v>92.162560999999982</v>
      </c>
      <c r="I2212">
        <v>7.4931890000000001</v>
      </c>
    </row>
    <row r="2213" spans="1:9" x14ac:dyDescent="0.25">
      <c r="A2213">
        <v>2212</v>
      </c>
      <c r="H2213">
        <v>92.162560999999982</v>
      </c>
      <c r="I2213">
        <v>7.4931890000000001</v>
      </c>
    </row>
    <row r="2214" spans="1:9" x14ac:dyDescent="0.25">
      <c r="A2214">
        <v>2213</v>
      </c>
      <c r="D2214">
        <v>111.890339</v>
      </c>
      <c r="E2214">
        <v>7.5607049999999996</v>
      </c>
      <c r="H2214">
        <v>92.297593999999989</v>
      </c>
      <c r="I2214">
        <v>7.4931890000000001</v>
      </c>
    </row>
    <row r="2215" spans="1:9" x14ac:dyDescent="0.25">
      <c r="A2215">
        <v>2214</v>
      </c>
      <c r="D2215">
        <v>111.890339</v>
      </c>
      <c r="E2215">
        <v>7.5607049999999996</v>
      </c>
      <c r="F2215">
        <v>100.607664</v>
      </c>
      <c r="G2215">
        <v>4.117934</v>
      </c>
      <c r="H2215">
        <v>92.365220999999991</v>
      </c>
      <c r="I2215">
        <v>7.5607049999999996</v>
      </c>
    </row>
    <row r="2216" spans="1:9" x14ac:dyDescent="0.25">
      <c r="A2216">
        <v>2215</v>
      </c>
      <c r="D2216">
        <v>111.890339</v>
      </c>
      <c r="E2216">
        <v>7.5607049999999996</v>
      </c>
      <c r="F2216">
        <v>100.607664</v>
      </c>
      <c r="G2216">
        <v>4.117934</v>
      </c>
      <c r="H2216">
        <v>92.365220999999991</v>
      </c>
      <c r="I2216">
        <v>7.5607049999999996</v>
      </c>
    </row>
    <row r="2217" spans="1:9" x14ac:dyDescent="0.25">
      <c r="A2217">
        <v>2216</v>
      </c>
      <c r="D2217">
        <v>111.890339</v>
      </c>
      <c r="E2217">
        <v>7.5607049999999996</v>
      </c>
      <c r="F2217">
        <v>100.607664</v>
      </c>
      <c r="G2217">
        <v>4.117934</v>
      </c>
      <c r="H2217">
        <v>92.635396999999983</v>
      </c>
      <c r="I2217">
        <v>7.6957370000000003</v>
      </c>
    </row>
    <row r="2218" spans="1:9" x14ac:dyDescent="0.25">
      <c r="A2218">
        <v>2217</v>
      </c>
      <c r="D2218">
        <v>111.890339</v>
      </c>
      <c r="E2218">
        <v>7.5607049999999996</v>
      </c>
      <c r="F2218">
        <v>100.607664</v>
      </c>
      <c r="G2218">
        <v>4.117934</v>
      </c>
      <c r="H2218">
        <v>92.838170999999988</v>
      </c>
      <c r="I2218">
        <v>7.6957370000000003</v>
      </c>
    </row>
    <row r="2219" spans="1:9" x14ac:dyDescent="0.25">
      <c r="A2219">
        <v>2218</v>
      </c>
      <c r="D2219">
        <v>111.890339</v>
      </c>
      <c r="E2219">
        <v>7.5607049999999996</v>
      </c>
      <c r="F2219">
        <v>100.607664</v>
      </c>
      <c r="G2219">
        <v>4.117934</v>
      </c>
      <c r="H2219">
        <v>92.838170999999988</v>
      </c>
      <c r="I2219">
        <v>7.6957370000000003</v>
      </c>
    </row>
    <row r="2220" spans="1:9" x14ac:dyDescent="0.25">
      <c r="A2220">
        <v>2219</v>
      </c>
      <c r="D2220">
        <v>111.890339</v>
      </c>
      <c r="E2220">
        <v>7.5607049999999996</v>
      </c>
      <c r="F2220">
        <v>100.607664</v>
      </c>
      <c r="G2220">
        <v>4.117934</v>
      </c>
      <c r="H2220">
        <v>93.51377699999999</v>
      </c>
      <c r="I2220">
        <v>7.2232349999999999</v>
      </c>
    </row>
    <row r="2221" spans="1:9" x14ac:dyDescent="0.25">
      <c r="A2221">
        <v>2220</v>
      </c>
      <c r="D2221">
        <v>111.890339</v>
      </c>
      <c r="E2221">
        <v>7.5607049999999996</v>
      </c>
      <c r="F2221">
        <v>100.607664</v>
      </c>
      <c r="G2221">
        <v>4.117934</v>
      </c>
      <c r="H2221">
        <v>93.51377699999999</v>
      </c>
      <c r="I2221">
        <v>7.2232349999999999</v>
      </c>
    </row>
    <row r="2222" spans="1:9" x14ac:dyDescent="0.25">
      <c r="A2222">
        <v>2221</v>
      </c>
      <c r="D2222">
        <v>111.890339</v>
      </c>
      <c r="E2222">
        <v>7.5607049999999996</v>
      </c>
      <c r="F2222">
        <v>100.607664</v>
      </c>
      <c r="G2222">
        <v>4.117934</v>
      </c>
    </row>
    <row r="2223" spans="1:9" x14ac:dyDescent="0.25">
      <c r="A2223">
        <v>2222</v>
      </c>
      <c r="D2223">
        <v>111.890339</v>
      </c>
      <c r="E2223">
        <v>7.5607049999999996</v>
      </c>
      <c r="F2223">
        <v>100.607664</v>
      </c>
      <c r="G2223">
        <v>4.117934</v>
      </c>
    </row>
    <row r="2224" spans="1:9" x14ac:dyDescent="0.25">
      <c r="A2224">
        <v>2223</v>
      </c>
      <c r="D2224">
        <v>111.890339</v>
      </c>
      <c r="E2224">
        <v>7.5607049999999996</v>
      </c>
      <c r="F2224">
        <v>100.607664</v>
      </c>
      <c r="G2224">
        <v>4.117934</v>
      </c>
    </row>
    <row r="2225" spans="1:7" x14ac:dyDescent="0.25">
      <c r="A2225">
        <v>2224</v>
      </c>
      <c r="D2225">
        <v>111.890339</v>
      </c>
      <c r="E2225">
        <v>7.5607049999999996</v>
      </c>
      <c r="F2225">
        <v>100.607664</v>
      </c>
      <c r="G2225">
        <v>4.117934</v>
      </c>
    </row>
    <row r="2226" spans="1:7" x14ac:dyDescent="0.25">
      <c r="A2226">
        <v>2225</v>
      </c>
      <c r="D2226">
        <v>111.890339</v>
      </c>
      <c r="E2226">
        <v>7.5607049999999996</v>
      </c>
      <c r="F2226">
        <v>100.67517999999998</v>
      </c>
      <c r="G2226">
        <v>3.982901</v>
      </c>
    </row>
    <row r="2227" spans="1:7" x14ac:dyDescent="0.25">
      <c r="A2227">
        <v>2226</v>
      </c>
      <c r="D2227">
        <v>111.890339</v>
      </c>
      <c r="E2227">
        <v>7.5607049999999996</v>
      </c>
      <c r="F2227">
        <v>100.67517999999998</v>
      </c>
      <c r="G2227">
        <v>3.9153850000000001</v>
      </c>
    </row>
    <row r="2228" spans="1:7" x14ac:dyDescent="0.25">
      <c r="A2228">
        <v>2227</v>
      </c>
      <c r="D2228">
        <v>111.890339</v>
      </c>
      <c r="E2228">
        <v>7.5607049999999996</v>
      </c>
      <c r="F2228">
        <v>100.67517999999998</v>
      </c>
      <c r="G2228">
        <v>3.9153850000000001</v>
      </c>
    </row>
    <row r="2229" spans="1:7" x14ac:dyDescent="0.25">
      <c r="A2229">
        <v>2228</v>
      </c>
      <c r="D2229">
        <v>111.890339</v>
      </c>
      <c r="E2229">
        <v>7.5607049999999996</v>
      </c>
      <c r="F2229">
        <v>100.67517999999998</v>
      </c>
      <c r="G2229">
        <v>3.9153850000000001</v>
      </c>
    </row>
    <row r="2230" spans="1:7" x14ac:dyDescent="0.25">
      <c r="A2230">
        <v>2229</v>
      </c>
      <c r="D2230">
        <v>111.890339</v>
      </c>
      <c r="E2230">
        <v>7.5607049999999996</v>
      </c>
      <c r="F2230">
        <v>100.67517999999998</v>
      </c>
      <c r="G2230">
        <v>3.9153850000000001</v>
      </c>
    </row>
    <row r="2231" spans="1:7" x14ac:dyDescent="0.25">
      <c r="A2231">
        <v>2230</v>
      </c>
      <c r="D2231">
        <v>111.890339</v>
      </c>
      <c r="E2231">
        <v>7.5607049999999996</v>
      </c>
      <c r="F2231">
        <v>100.877951</v>
      </c>
      <c r="G2231">
        <v>3.9153850000000001</v>
      </c>
    </row>
    <row r="2232" spans="1:7" x14ac:dyDescent="0.25">
      <c r="A2232">
        <v>2231</v>
      </c>
      <c r="B2232">
        <v>119.93011999999999</v>
      </c>
      <c r="C2232">
        <v>5.3330029999999997</v>
      </c>
      <c r="D2232">
        <v>111.890339</v>
      </c>
      <c r="E2232">
        <v>7.5607049999999996</v>
      </c>
      <c r="F2232">
        <v>100.877951</v>
      </c>
      <c r="G2232">
        <v>3.9153850000000001</v>
      </c>
    </row>
    <row r="2233" spans="1:7" x14ac:dyDescent="0.25">
      <c r="A2233">
        <v>2232</v>
      </c>
      <c r="B2233">
        <v>119.93011999999999</v>
      </c>
      <c r="C2233">
        <v>5.3330029999999997</v>
      </c>
      <c r="F2233">
        <v>100.877951</v>
      </c>
      <c r="G2233">
        <v>3.9153850000000001</v>
      </c>
    </row>
    <row r="2234" spans="1:7" x14ac:dyDescent="0.25">
      <c r="A2234">
        <v>2233</v>
      </c>
      <c r="B2234">
        <v>119.93011999999999</v>
      </c>
      <c r="C2234">
        <v>5.3330029999999997</v>
      </c>
      <c r="F2234">
        <v>100.94546699999999</v>
      </c>
      <c r="G2234">
        <v>3.9153850000000001</v>
      </c>
    </row>
    <row r="2235" spans="1:7" x14ac:dyDescent="0.25">
      <c r="A2235">
        <v>2234</v>
      </c>
      <c r="B2235">
        <v>119.93011999999999</v>
      </c>
      <c r="C2235">
        <v>5.3330029999999997</v>
      </c>
      <c r="F2235">
        <v>100.94546699999999</v>
      </c>
      <c r="G2235">
        <v>3.9153850000000001</v>
      </c>
    </row>
    <row r="2236" spans="1:7" x14ac:dyDescent="0.25">
      <c r="A2236">
        <v>2235</v>
      </c>
      <c r="B2236">
        <v>119.93011999999999</v>
      </c>
      <c r="C2236">
        <v>5.3330029999999997</v>
      </c>
      <c r="F2236">
        <v>100.94546699999999</v>
      </c>
      <c r="G2236">
        <v>3.9153850000000001</v>
      </c>
    </row>
    <row r="2237" spans="1:7" x14ac:dyDescent="0.25">
      <c r="A2237">
        <v>2236</v>
      </c>
      <c r="B2237">
        <v>119.93011999999999</v>
      </c>
      <c r="C2237">
        <v>5.3330029999999997</v>
      </c>
      <c r="F2237">
        <v>101.28326999999999</v>
      </c>
      <c r="G2237">
        <v>4.1854500000000003</v>
      </c>
    </row>
    <row r="2238" spans="1:7" x14ac:dyDescent="0.25">
      <c r="A2238">
        <v>2237</v>
      </c>
      <c r="B2238">
        <v>119.93011999999999</v>
      </c>
      <c r="C2238">
        <v>5.3330029999999997</v>
      </c>
      <c r="F2238">
        <v>101.28326999999999</v>
      </c>
      <c r="G2238">
        <v>4.1854500000000003</v>
      </c>
    </row>
    <row r="2239" spans="1:7" x14ac:dyDescent="0.25">
      <c r="A2239">
        <v>2238</v>
      </c>
      <c r="B2239">
        <v>119.93011999999999</v>
      </c>
      <c r="C2239">
        <v>5.3330029999999997</v>
      </c>
    </row>
    <row r="2240" spans="1:7" x14ac:dyDescent="0.25">
      <c r="A2240">
        <v>2239</v>
      </c>
      <c r="B2240">
        <v>119.93011999999999</v>
      </c>
      <c r="C2240">
        <v>5.3330029999999997</v>
      </c>
    </row>
    <row r="2241" spans="1:9" x14ac:dyDescent="0.25">
      <c r="A2241">
        <v>2240</v>
      </c>
      <c r="B2241">
        <v>119.93011999999999</v>
      </c>
      <c r="C2241">
        <v>5.3330029999999997</v>
      </c>
      <c r="H2241">
        <v>110.876926</v>
      </c>
      <c r="I2241">
        <v>7.2232349999999999</v>
      </c>
    </row>
    <row r="2242" spans="1:9" x14ac:dyDescent="0.25">
      <c r="A2242">
        <v>2241</v>
      </c>
      <c r="B2242">
        <v>119.93011999999999</v>
      </c>
      <c r="C2242">
        <v>5.3330029999999997</v>
      </c>
      <c r="H2242">
        <v>110.876926</v>
      </c>
      <c r="I2242">
        <v>7.2232349999999999</v>
      </c>
    </row>
    <row r="2243" spans="1:9" x14ac:dyDescent="0.25">
      <c r="A2243">
        <v>2242</v>
      </c>
      <c r="B2243">
        <v>119.93011999999999</v>
      </c>
      <c r="C2243">
        <v>5.3330029999999997</v>
      </c>
      <c r="H2243">
        <v>110.876926</v>
      </c>
      <c r="I2243">
        <v>7.2232349999999999</v>
      </c>
    </row>
    <row r="2244" spans="1:9" x14ac:dyDescent="0.25">
      <c r="A2244">
        <v>2243</v>
      </c>
      <c r="B2244">
        <v>119.93011999999999</v>
      </c>
      <c r="C2244">
        <v>5.3330029999999997</v>
      </c>
      <c r="H2244">
        <v>110.876926</v>
      </c>
      <c r="I2244">
        <v>7.2232349999999999</v>
      </c>
    </row>
    <row r="2245" spans="1:9" x14ac:dyDescent="0.25">
      <c r="A2245">
        <v>2244</v>
      </c>
      <c r="B2245">
        <v>119.93011999999999</v>
      </c>
      <c r="C2245">
        <v>5.3330029999999997</v>
      </c>
      <c r="H2245">
        <v>110.876926</v>
      </c>
      <c r="I2245">
        <v>7.2232349999999999</v>
      </c>
    </row>
    <row r="2246" spans="1:9" x14ac:dyDescent="0.25">
      <c r="A2246">
        <v>2245</v>
      </c>
      <c r="B2246">
        <v>119.93011999999999</v>
      </c>
      <c r="C2246">
        <v>5.3330029999999997</v>
      </c>
      <c r="H2246">
        <v>110.876926</v>
      </c>
      <c r="I2246">
        <v>7.2232349999999999</v>
      </c>
    </row>
    <row r="2247" spans="1:9" x14ac:dyDescent="0.25">
      <c r="A2247">
        <v>2246</v>
      </c>
      <c r="B2247">
        <v>119.93011999999999</v>
      </c>
      <c r="C2247">
        <v>5.3330029999999997</v>
      </c>
      <c r="H2247">
        <v>110.876926</v>
      </c>
      <c r="I2247">
        <v>7.2232349999999999</v>
      </c>
    </row>
    <row r="2248" spans="1:9" x14ac:dyDescent="0.25">
      <c r="A2248">
        <v>2247</v>
      </c>
      <c r="B2248">
        <v>119.93011999999999</v>
      </c>
      <c r="C2248">
        <v>5.3330029999999997</v>
      </c>
      <c r="H2248">
        <v>110.876926</v>
      </c>
      <c r="I2248">
        <v>7.2232349999999999</v>
      </c>
    </row>
    <row r="2249" spans="1:9" x14ac:dyDescent="0.25">
      <c r="A2249">
        <v>2248</v>
      </c>
      <c r="B2249">
        <v>119.93011999999999</v>
      </c>
      <c r="C2249">
        <v>5.3330029999999997</v>
      </c>
      <c r="H2249">
        <v>110.876926</v>
      </c>
      <c r="I2249">
        <v>7.2232349999999999</v>
      </c>
    </row>
    <row r="2250" spans="1:9" x14ac:dyDescent="0.25">
      <c r="A2250">
        <v>2249</v>
      </c>
      <c r="B2250">
        <v>119.93011999999999</v>
      </c>
      <c r="C2250">
        <v>5.3330029999999997</v>
      </c>
      <c r="H2250">
        <v>110.876926</v>
      </c>
      <c r="I2250">
        <v>7.2232349999999999</v>
      </c>
    </row>
    <row r="2251" spans="1:9" x14ac:dyDescent="0.25">
      <c r="A2251">
        <v>2250</v>
      </c>
      <c r="B2251">
        <v>119.93011999999999</v>
      </c>
      <c r="C2251">
        <v>5.3330029999999997</v>
      </c>
      <c r="H2251">
        <v>110.876926</v>
      </c>
      <c r="I2251">
        <v>7.4931890000000001</v>
      </c>
    </row>
    <row r="2252" spans="1:9" x14ac:dyDescent="0.25">
      <c r="A2252">
        <v>2251</v>
      </c>
      <c r="H2252">
        <v>110.876926</v>
      </c>
      <c r="I2252">
        <v>7.4931890000000001</v>
      </c>
    </row>
    <row r="2253" spans="1:9" x14ac:dyDescent="0.25">
      <c r="A2253">
        <v>2252</v>
      </c>
      <c r="D2253">
        <v>127.76723999999999</v>
      </c>
      <c r="E2253">
        <v>7.0206869999999997</v>
      </c>
      <c r="H2253">
        <v>110.876926</v>
      </c>
      <c r="I2253">
        <v>7.4931890000000001</v>
      </c>
    </row>
    <row r="2254" spans="1:9" x14ac:dyDescent="0.25">
      <c r="A2254">
        <v>2253</v>
      </c>
      <c r="D2254">
        <v>127.76723999999999</v>
      </c>
      <c r="E2254">
        <v>7.0206869999999997</v>
      </c>
      <c r="H2254">
        <v>111.079588</v>
      </c>
      <c r="I2254">
        <v>7.1557190000000004</v>
      </c>
    </row>
    <row r="2255" spans="1:9" x14ac:dyDescent="0.25">
      <c r="A2255">
        <v>2254</v>
      </c>
      <c r="D2255">
        <v>127.76723999999999</v>
      </c>
      <c r="E2255">
        <v>7.0206869999999997</v>
      </c>
      <c r="H2255">
        <v>111.079588</v>
      </c>
      <c r="I2255">
        <v>7.1557190000000004</v>
      </c>
    </row>
    <row r="2256" spans="1:9" x14ac:dyDescent="0.25">
      <c r="A2256">
        <v>2255</v>
      </c>
      <c r="D2256">
        <v>127.76723999999999</v>
      </c>
      <c r="E2256">
        <v>7.0206869999999997</v>
      </c>
      <c r="H2256">
        <v>111.079588</v>
      </c>
      <c r="I2256">
        <v>7.1557190000000004</v>
      </c>
    </row>
    <row r="2257" spans="1:9" x14ac:dyDescent="0.25">
      <c r="A2257">
        <v>2256</v>
      </c>
      <c r="D2257">
        <v>127.76723999999999</v>
      </c>
      <c r="E2257">
        <v>7.0206869999999997</v>
      </c>
      <c r="F2257">
        <v>119.051851</v>
      </c>
      <c r="G2257">
        <v>4.2528550000000003</v>
      </c>
      <c r="H2257">
        <v>111.079588</v>
      </c>
      <c r="I2257">
        <v>7.1557190000000004</v>
      </c>
    </row>
    <row r="2258" spans="1:9" x14ac:dyDescent="0.25">
      <c r="A2258">
        <v>2257</v>
      </c>
      <c r="D2258">
        <v>127.76723999999999</v>
      </c>
      <c r="E2258">
        <v>7.0206869999999997</v>
      </c>
      <c r="F2258">
        <v>119.051851</v>
      </c>
      <c r="G2258">
        <v>4.2528550000000003</v>
      </c>
      <c r="H2258">
        <v>111.079588</v>
      </c>
      <c r="I2258">
        <v>7.1557190000000004</v>
      </c>
    </row>
    <row r="2259" spans="1:9" x14ac:dyDescent="0.25">
      <c r="A2259">
        <v>2258</v>
      </c>
      <c r="D2259">
        <v>127.76723999999999</v>
      </c>
      <c r="E2259">
        <v>7.0206869999999997</v>
      </c>
      <c r="F2259">
        <v>119.051851</v>
      </c>
      <c r="G2259">
        <v>4.2528550000000003</v>
      </c>
      <c r="H2259">
        <v>111.079588</v>
      </c>
      <c r="I2259">
        <v>7.1557190000000004</v>
      </c>
    </row>
    <row r="2260" spans="1:9" x14ac:dyDescent="0.25">
      <c r="A2260">
        <v>2259</v>
      </c>
      <c r="D2260">
        <v>127.76723999999999</v>
      </c>
      <c r="E2260">
        <v>7.0206869999999997</v>
      </c>
      <c r="F2260">
        <v>119.051851</v>
      </c>
      <c r="G2260">
        <v>4.2528550000000003</v>
      </c>
      <c r="H2260">
        <v>111.01207199999999</v>
      </c>
      <c r="I2260">
        <v>7.1557190000000004</v>
      </c>
    </row>
    <row r="2261" spans="1:9" x14ac:dyDescent="0.25">
      <c r="A2261">
        <v>2260</v>
      </c>
      <c r="D2261">
        <v>127.76723999999999</v>
      </c>
      <c r="E2261">
        <v>7.0206869999999997</v>
      </c>
      <c r="F2261">
        <v>119.051851</v>
      </c>
      <c r="G2261">
        <v>4.2528550000000003</v>
      </c>
      <c r="H2261">
        <v>111.55253399999999</v>
      </c>
      <c r="I2261">
        <v>7.1557190000000004</v>
      </c>
    </row>
    <row r="2262" spans="1:9" x14ac:dyDescent="0.25">
      <c r="A2262">
        <v>2261</v>
      </c>
      <c r="D2262">
        <v>127.76723999999999</v>
      </c>
      <c r="E2262">
        <v>7.0206869999999997</v>
      </c>
      <c r="F2262">
        <v>119.051851</v>
      </c>
      <c r="G2262">
        <v>4.2528550000000003</v>
      </c>
      <c r="H2262">
        <v>111.55253399999999</v>
      </c>
      <c r="I2262">
        <v>7.1557190000000004</v>
      </c>
    </row>
    <row r="2263" spans="1:9" x14ac:dyDescent="0.25">
      <c r="A2263">
        <v>2262</v>
      </c>
      <c r="D2263">
        <v>127.76723999999999</v>
      </c>
      <c r="E2263">
        <v>7.0206869999999997</v>
      </c>
      <c r="F2263">
        <v>119.051851</v>
      </c>
      <c r="G2263">
        <v>4.2528550000000003</v>
      </c>
    </row>
    <row r="2264" spans="1:9" x14ac:dyDescent="0.25">
      <c r="A2264">
        <v>2263</v>
      </c>
      <c r="D2264">
        <v>127.76723999999999</v>
      </c>
      <c r="E2264">
        <v>7.0206869999999997</v>
      </c>
      <c r="F2264">
        <v>119.051851</v>
      </c>
      <c r="G2264">
        <v>4.2528550000000003</v>
      </c>
    </row>
    <row r="2265" spans="1:9" x14ac:dyDescent="0.25">
      <c r="A2265">
        <v>2264</v>
      </c>
      <c r="D2265">
        <v>127.76723999999999</v>
      </c>
      <c r="E2265">
        <v>7.0206869999999997</v>
      </c>
      <c r="F2265">
        <v>119.051851</v>
      </c>
      <c r="G2265">
        <v>4.2528550000000003</v>
      </c>
    </row>
    <row r="2266" spans="1:9" x14ac:dyDescent="0.25">
      <c r="A2266">
        <v>2265</v>
      </c>
      <c r="D2266">
        <v>127.76723999999999</v>
      </c>
      <c r="E2266">
        <v>7.0206869999999997</v>
      </c>
      <c r="F2266">
        <v>119.051851</v>
      </c>
      <c r="G2266">
        <v>4.2528550000000003</v>
      </c>
    </row>
    <row r="2267" spans="1:9" x14ac:dyDescent="0.25">
      <c r="A2267">
        <v>2266</v>
      </c>
      <c r="D2267">
        <v>127.76723999999999</v>
      </c>
      <c r="E2267">
        <v>7.0206869999999997</v>
      </c>
      <c r="F2267">
        <v>119.051851</v>
      </c>
      <c r="G2267">
        <v>4.2528550000000003</v>
      </c>
    </row>
    <row r="2268" spans="1:9" x14ac:dyDescent="0.25">
      <c r="A2268">
        <v>2267</v>
      </c>
      <c r="D2268">
        <v>127.76723999999999</v>
      </c>
      <c r="E2268">
        <v>7.0206869999999997</v>
      </c>
      <c r="F2268">
        <v>119.051851</v>
      </c>
      <c r="G2268">
        <v>4.2528550000000003</v>
      </c>
    </row>
    <row r="2269" spans="1:9" x14ac:dyDescent="0.25">
      <c r="A2269">
        <v>2268</v>
      </c>
      <c r="D2269">
        <v>127.76723999999999</v>
      </c>
      <c r="E2269">
        <v>7.0206869999999997</v>
      </c>
      <c r="F2269">
        <v>119.051851</v>
      </c>
      <c r="G2269">
        <v>4.2528550000000003</v>
      </c>
    </row>
    <row r="2270" spans="1:9" x14ac:dyDescent="0.25">
      <c r="A2270">
        <v>2269</v>
      </c>
      <c r="D2270">
        <v>127.76723999999999</v>
      </c>
      <c r="E2270">
        <v>7.0206869999999997</v>
      </c>
      <c r="F2270">
        <v>119.051851</v>
      </c>
      <c r="G2270">
        <v>4.2528550000000003</v>
      </c>
    </row>
    <row r="2271" spans="1:9" x14ac:dyDescent="0.25">
      <c r="A2271">
        <v>2270</v>
      </c>
      <c r="F2271">
        <v>119.051851</v>
      </c>
      <c r="G2271">
        <v>4.2528550000000003</v>
      </c>
    </row>
    <row r="2272" spans="1:9" x14ac:dyDescent="0.25">
      <c r="A2272">
        <v>2271</v>
      </c>
      <c r="F2272">
        <v>119.051851</v>
      </c>
      <c r="G2272">
        <v>4.2528550000000003</v>
      </c>
    </row>
    <row r="2273" spans="1:9" x14ac:dyDescent="0.25">
      <c r="A2273">
        <v>2272</v>
      </c>
      <c r="B2273">
        <v>146.95622599999999</v>
      </c>
      <c r="C2273">
        <v>4.6634529999999996</v>
      </c>
      <c r="F2273">
        <v>119.051851</v>
      </c>
      <c r="G2273">
        <v>4.2528550000000003</v>
      </c>
    </row>
    <row r="2274" spans="1:9" x14ac:dyDescent="0.25">
      <c r="A2274">
        <v>2273</v>
      </c>
      <c r="B2274">
        <v>146.95622599999999</v>
      </c>
      <c r="C2274">
        <v>4.6634529999999996</v>
      </c>
      <c r="F2274">
        <v>119.051851</v>
      </c>
      <c r="G2274">
        <v>4.2528550000000003</v>
      </c>
    </row>
    <row r="2275" spans="1:9" x14ac:dyDescent="0.25">
      <c r="A2275">
        <v>2274</v>
      </c>
      <c r="B2275">
        <v>146.95622599999999</v>
      </c>
      <c r="C2275">
        <v>4.6634529999999996</v>
      </c>
      <c r="F2275">
        <v>119.051851</v>
      </c>
      <c r="G2275">
        <v>4.2528550000000003</v>
      </c>
    </row>
    <row r="2276" spans="1:9" x14ac:dyDescent="0.25">
      <c r="A2276">
        <v>2275</v>
      </c>
      <c r="B2276">
        <v>146.95622599999999</v>
      </c>
      <c r="C2276">
        <v>4.6634529999999996</v>
      </c>
      <c r="F2276">
        <v>119.051851</v>
      </c>
      <c r="G2276">
        <v>4.2528550000000003</v>
      </c>
    </row>
    <row r="2277" spans="1:9" x14ac:dyDescent="0.25">
      <c r="A2277">
        <v>2276</v>
      </c>
      <c r="B2277">
        <v>146.95622599999999</v>
      </c>
      <c r="C2277">
        <v>4.6634529999999996</v>
      </c>
      <c r="F2277">
        <v>119.051851</v>
      </c>
      <c r="G2277">
        <v>4.2528550000000003</v>
      </c>
    </row>
    <row r="2278" spans="1:9" x14ac:dyDescent="0.25">
      <c r="A2278">
        <v>2277</v>
      </c>
      <c r="B2278">
        <v>146.95622599999999</v>
      </c>
      <c r="C2278">
        <v>4.6634529999999996</v>
      </c>
      <c r="F2278">
        <v>119.051851</v>
      </c>
      <c r="G2278">
        <v>4.2528550000000003</v>
      </c>
    </row>
    <row r="2279" spans="1:9" x14ac:dyDescent="0.25">
      <c r="A2279">
        <v>2278</v>
      </c>
      <c r="B2279">
        <v>146.95622599999999</v>
      </c>
      <c r="C2279">
        <v>4.6634529999999996</v>
      </c>
      <c r="F2279">
        <v>119.051851</v>
      </c>
      <c r="G2279">
        <v>4.2528550000000003</v>
      </c>
    </row>
    <row r="2280" spans="1:9" x14ac:dyDescent="0.25">
      <c r="A2280">
        <v>2279</v>
      </c>
      <c r="B2280">
        <v>146.95622599999999</v>
      </c>
      <c r="C2280">
        <v>4.6634529999999996</v>
      </c>
      <c r="F2280">
        <v>119.524799</v>
      </c>
      <c r="G2280">
        <v>4.3878870000000001</v>
      </c>
    </row>
    <row r="2281" spans="1:9" x14ac:dyDescent="0.25">
      <c r="A2281">
        <v>2280</v>
      </c>
      <c r="B2281">
        <v>146.95622599999999</v>
      </c>
      <c r="C2281">
        <v>4.6634529999999996</v>
      </c>
    </row>
    <row r="2282" spans="1:9" x14ac:dyDescent="0.25">
      <c r="A2282">
        <v>2281</v>
      </c>
      <c r="B2282">
        <v>146.95622599999999</v>
      </c>
      <c r="C2282">
        <v>4.6634529999999996</v>
      </c>
    </row>
    <row r="2283" spans="1:9" x14ac:dyDescent="0.25">
      <c r="A2283">
        <v>2282</v>
      </c>
      <c r="B2283">
        <v>146.95622599999999</v>
      </c>
      <c r="C2283">
        <v>4.6634529999999996</v>
      </c>
      <c r="H2283">
        <v>127.49695199999999</v>
      </c>
      <c r="I2283">
        <v>6.6155889999999999</v>
      </c>
    </row>
    <row r="2284" spans="1:9" x14ac:dyDescent="0.25">
      <c r="A2284">
        <v>2283</v>
      </c>
      <c r="B2284">
        <v>146.95622599999999</v>
      </c>
      <c r="C2284">
        <v>4.6634529999999996</v>
      </c>
      <c r="H2284">
        <v>127.49695199999999</v>
      </c>
      <c r="I2284">
        <v>6.6155889999999999</v>
      </c>
    </row>
    <row r="2285" spans="1:9" x14ac:dyDescent="0.25">
      <c r="A2285">
        <v>2284</v>
      </c>
      <c r="B2285">
        <v>146.95622599999999</v>
      </c>
      <c r="C2285">
        <v>4.6634529999999996</v>
      </c>
      <c r="H2285">
        <v>127.49695199999999</v>
      </c>
      <c r="I2285">
        <v>6.6155889999999999</v>
      </c>
    </row>
    <row r="2286" spans="1:9" x14ac:dyDescent="0.25">
      <c r="A2286">
        <v>2285</v>
      </c>
      <c r="B2286">
        <v>146.95622599999999</v>
      </c>
      <c r="C2286">
        <v>4.6634529999999996</v>
      </c>
      <c r="H2286">
        <v>127.49695199999999</v>
      </c>
      <c r="I2286">
        <v>6.6155889999999999</v>
      </c>
    </row>
    <row r="2287" spans="1:9" x14ac:dyDescent="0.25">
      <c r="A2287">
        <v>2286</v>
      </c>
      <c r="B2287">
        <v>146.95622599999999</v>
      </c>
      <c r="C2287">
        <v>4.6634529999999996</v>
      </c>
      <c r="H2287">
        <v>127.49695199999999</v>
      </c>
      <c r="I2287">
        <v>6.6155889999999999</v>
      </c>
    </row>
    <row r="2288" spans="1:9" x14ac:dyDescent="0.25">
      <c r="A2288">
        <v>2287</v>
      </c>
      <c r="B2288">
        <v>146.95622599999999</v>
      </c>
      <c r="C2288">
        <v>4.6634529999999996</v>
      </c>
      <c r="H2288">
        <v>127.49695199999999</v>
      </c>
      <c r="I2288">
        <v>6.6155889999999999</v>
      </c>
    </row>
    <row r="2289" spans="1:9" x14ac:dyDescent="0.25">
      <c r="A2289">
        <v>2288</v>
      </c>
      <c r="B2289">
        <v>146.95622599999999</v>
      </c>
      <c r="C2289">
        <v>4.6634529999999996</v>
      </c>
      <c r="H2289">
        <v>127.49695199999999</v>
      </c>
      <c r="I2289">
        <v>6.6155889999999999</v>
      </c>
    </row>
    <row r="2290" spans="1:9" x14ac:dyDescent="0.25">
      <c r="A2290">
        <v>2289</v>
      </c>
      <c r="B2290">
        <v>147.02110999999999</v>
      </c>
      <c r="C2290">
        <v>4.6634529999999996</v>
      </c>
      <c r="H2290">
        <v>127.49695199999999</v>
      </c>
      <c r="I2290">
        <v>6.6155889999999999</v>
      </c>
    </row>
    <row r="2291" spans="1:9" x14ac:dyDescent="0.25">
      <c r="A2291">
        <v>2290</v>
      </c>
      <c r="B2291">
        <v>147.02110999999999</v>
      </c>
      <c r="C2291">
        <v>4.6634529999999996</v>
      </c>
      <c r="H2291">
        <v>127.49695199999999</v>
      </c>
      <c r="I2291">
        <v>6.6155889999999999</v>
      </c>
    </row>
    <row r="2292" spans="1:9" x14ac:dyDescent="0.25">
      <c r="A2292">
        <v>2291</v>
      </c>
      <c r="B2292">
        <v>147.08610099999999</v>
      </c>
      <c r="C2292">
        <v>4.7929040000000001</v>
      </c>
      <c r="H2292">
        <v>127.49695199999999</v>
      </c>
      <c r="I2292">
        <v>6.6155889999999999</v>
      </c>
    </row>
    <row r="2293" spans="1:9" x14ac:dyDescent="0.25">
      <c r="A2293">
        <v>2292</v>
      </c>
      <c r="B2293">
        <v>147.41073899999998</v>
      </c>
      <c r="C2293">
        <v>4.7281250000000004</v>
      </c>
      <c r="H2293">
        <v>127.49695199999999</v>
      </c>
      <c r="I2293">
        <v>6.6155889999999999</v>
      </c>
    </row>
    <row r="2294" spans="1:9" x14ac:dyDescent="0.25">
      <c r="A2294">
        <v>2293</v>
      </c>
      <c r="D2294">
        <v>154.68301299999999</v>
      </c>
      <c r="E2294">
        <v>7.1246299999999998</v>
      </c>
      <c r="H2294">
        <v>127.49695199999999</v>
      </c>
      <c r="I2294">
        <v>6.6155889999999999</v>
      </c>
    </row>
    <row r="2295" spans="1:9" x14ac:dyDescent="0.25">
      <c r="A2295">
        <v>2294</v>
      </c>
      <c r="D2295">
        <v>154.68301299999999</v>
      </c>
      <c r="E2295">
        <v>7.1246299999999998</v>
      </c>
      <c r="H2295">
        <v>127.49695199999999</v>
      </c>
      <c r="I2295">
        <v>6.6155889999999999</v>
      </c>
    </row>
    <row r="2296" spans="1:9" x14ac:dyDescent="0.25">
      <c r="A2296">
        <v>2295</v>
      </c>
      <c r="D2296">
        <v>154.68301299999999</v>
      </c>
      <c r="E2296">
        <v>7.1246299999999998</v>
      </c>
      <c r="H2296">
        <v>127.49695199999999</v>
      </c>
      <c r="I2296">
        <v>6.6155889999999999</v>
      </c>
    </row>
    <row r="2297" spans="1:9" x14ac:dyDescent="0.25">
      <c r="A2297">
        <v>2296</v>
      </c>
      <c r="D2297">
        <v>154.68301299999999</v>
      </c>
      <c r="E2297">
        <v>7.1246299999999998</v>
      </c>
      <c r="H2297">
        <v>127.49695199999999</v>
      </c>
      <c r="I2297">
        <v>6.6155889999999999</v>
      </c>
    </row>
    <row r="2298" spans="1:9" x14ac:dyDescent="0.25">
      <c r="A2298">
        <v>2297</v>
      </c>
      <c r="D2298">
        <v>154.68301299999999</v>
      </c>
      <c r="E2298">
        <v>7.1246299999999998</v>
      </c>
      <c r="H2298">
        <v>127.49695199999999</v>
      </c>
      <c r="I2298">
        <v>6.6155889999999999</v>
      </c>
    </row>
    <row r="2299" spans="1:9" x14ac:dyDescent="0.25">
      <c r="A2299">
        <v>2298</v>
      </c>
      <c r="D2299">
        <v>154.68301299999999</v>
      </c>
      <c r="E2299">
        <v>7.1246299999999998</v>
      </c>
      <c r="H2299">
        <v>127.49695199999999</v>
      </c>
      <c r="I2299">
        <v>6.6155889999999999</v>
      </c>
    </row>
    <row r="2300" spans="1:9" x14ac:dyDescent="0.25">
      <c r="A2300">
        <v>2299</v>
      </c>
      <c r="D2300">
        <v>154.68301299999999</v>
      </c>
      <c r="E2300">
        <v>7.1246299999999998</v>
      </c>
      <c r="H2300">
        <v>127.49695199999999</v>
      </c>
      <c r="I2300">
        <v>6.6155889999999999</v>
      </c>
    </row>
    <row r="2301" spans="1:9" x14ac:dyDescent="0.25">
      <c r="A2301">
        <v>2300</v>
      </c>
      <c r="D2301">
        <v>154.68301299999999</v>
      </c>
      <c r="E2301">
        <v>7.1246299999999998</v>
      </c>
      <c r="F2301">
        <v>146.891231</v>
      </c>
      <c r="G2301">
        <v>4.0804410000000004</v>
      </c>
      <c r="H2301">
        <v>127.49695199999999</v>
      </c>
      <c r="I2301">
        <v>6.6155889999999999</v>
      </c>
    </row>
    <row r="2302" spans="1:9" x14ac:dyDescent="0.25">
      <c r="A2302">
        <v>2301</v>
      </c>
      <c r="D2302">
        <v>154.68301299999999</v>
      </c>
      <c r="E2302">
        <v>7.1246299999999998</v>
      </c>
      <c r="F2302">
        <v>146.891231</v>
      </c>
      <c r="G2302">
        <v>4.0804410000000004</v>
      </c>
      <c r="H2302">
        <v>127.49695199999999</v>
      </c>
      <c r="I2302">
        <v>6.6155889999999999</v>
      </c>
    </row>
    <row r="2303" spans="1:9" x14ac:dyDescent="0.25">
      <c r="A2303">
        <v>2302</v>
      </c>
      <c r="D2303">
        <v>154.68301299999999</v>
      </c>
      <c r="E2303">
        <v>7.1246299999999998</v>
      </c>
      <c r="F2303">
        <v>146.891231</v>
      </c>
      <c r="G2303">
        <v>4.0804410000000004</v>
      </c>
    </row>
    <row r="2304" spans="1:9" x14ac:dyDescent="0.25">
      <c r="A2304">
        <v>2303</v>
      </c>
      <c r="D2304">
        <v>154.68301299999999</v>
      </c>
      <c r="E2304">
        <v>7.1246299999999998</v>
      </c>
      <c r="F2304">
        <v>146.891231</v>
      </c>
      <c r="G2304">
        <v>4.0804410000000004</v>
      </c>
    </row>
    <row r="2305" spans="1:7" x14ac:dyDescent="0.25">
      <c r="A2305">
        <v>2304</v>
      </c>
      <c r="D2305">
        <v>154.68301299999999</v>
      </c>
      <c r="E2305">
        <v>7.1246299999999998</v>
      </c>
      <c r="F2305">
        <v>146.891231</v>
      </c>
      <c r="G2305">
        <v>4.0804410000000004</v>
      </c>
    </row>
    <row r="2306" spans="1:7" x14ac:dyDescent="0.25">
      <c r="A2306">
        <v>2305</v>
      </c>
      <c r="D2306">
        <v>154.68301299999999</v>
      </c>
      <c r="E2306">
        <v>7.1246299999999998</v>
      </c>
      <c r="F2306">
        <v>146.891231</v>
      </c>
      <c r="G2306">
        <v>4.0804410000000004</v>
      </c>
    </row>
    <row r="2307" spans="1:7" x14ac:dyDescent="0.25">
      <c r="A2307">
        <v>2306</v>
      </c>
      <c r="D2307">
        <v>154.68301299999999</v>
      </c>
      <c r="E2307">
        <v>7.1246299999999998</v>
      </c>
      <c r="F2307">
        <v>146.891231</v>
      </c>
      <c r="G2307">
        <v>4.0804410000000004</v>
      </c>
    </row>
    <row r="2308" spans="1:7" x14ac:dyDescent="0.25">
      <c r="A2308">
        <v>2307</v>
      </c>
      <c r="D2308">
        <v>154.68301299999999</v>
      </c>
      <c r="E2308">
        <v>7.1246299999999998</v>
      </c>
      <c r="F2308">
        <v>146.891231</v>
      </c>
      <c r="G2308">
        <v>4.0804410000000004</v>
      </c>
    </row>
    <row r="2309" spans="1:7" x14ac:dyDescent="0.25">
      <c r="A2309">
        <v>2308</v>
      </c>
      <c r="D2309">
        <v>154.68301299999999</v>
      </c>
      <c r="E2309">
        <v>7.1246299999999998</v>
      </c>
      <c r="F2309">
        <v>146.891231</v>
      </c>
      <c r="G2309">
        <v>4.0804410000000004</v>
      </c>
    </row>
    <row r="2310" spans="1:7" x14ac:dyDescent="0.25">
      <c r="A2310">
        <v>2309</v>
      </c>
      <c r="D2310">
        <v>154.68301299999999</v>
      </c>
      <c r="E2310">
        <v>7.1246299999999998</v>
      </c>
      <c r="F2310">
        <v>146.891231</v>
      </c>
      <c r="G2310">
        <v>4.0804410000000004</v>
      </c>
    </row>
    <row r="2311" spans="1:7" x14ac:dyDescent="0.25">
      <c r="A2311">
        <v>2310</v>
      </c>
      <c r="D2311">
        <v>154.68301299999999</v>
      </c>
      <c r="E2311">
        <v>7.1246299999999998</v>
      </c>
      <c r="F2311">
        <v>146.95622599999999</v>
      </c>
      <c r="G2311">
        <v>4.21</v>
      </c>
    </row>
    <row r="2312" spans="1:7" x14ac:dyDescent="0.25">
      <c r="A2312">
        <v>2311</v>
      </c>
      <c r="D2312">
        <v>155.07254</v>
      </c>
      <c r="E2312">
        <v>7.2541890000000002</v>
      </c>
      <c r="F2312">
        <v>147.28086400000001</v>
      </c>
      <c r="G2312">
        <v>4.21</v>
      </c>
    </row>
    <row r="2313" spans="1:7" x14ac:dyDescent="0.25">
      <c r="A2313">
        <v>2312</v>
      </c>
      <c r="B2313">
        <v>163.05908099999999</v>
      </c>
      <c r="C2313">
        <v>5.3111370000000004</v>
      </c>
      <c r="D2313">
        <v>155.527053</v>
      </c>
      <c r="E2313">
        <v>7.3189679999999999</v>
      </c>
      <c r="F2313">
        <v>147.28086400000001</v>
      </c>
      <c r="G2313">
        <v>4.21</v>
      </c>
    </row>
    <row r="2314" spans="1:7" x14ac:dyDescent="0.25">
      <c r="A2314">
        <v>2313</v>
      </c>
      <c r="B2314">
        <v>163.05908099999999</v>
      </c>
      <c r="C2314">
        <v>5.3111370000000004</v>
      </c>
      <c r="D2314">
        <v>155.527053</v>
      </c>
      <c r="E2314">
        <v>7.3189679999999999</v>
      </c>
      <c r="F2314">
        <v>147.28086400000001</v>
      </c>
      <c r="G2314">
        <v>4.21</v>
      </c>
    </row>
    <row r="2315" spans="1:7" x14ac:dyDescent="0.25">
      <c r="A2315">
        <v>2314</v>
      </c>
      <c r="B2315">
        <v>163.05908099999999</v>
      </c>
      <c r="C2315">
        <v>5.3111370000000004</v>
      </c>
      <c r="F2315">
        <v>147.28086400000001</v>
      </c>
      <c r="G2315">
        <v>4.21</v>
      </c>
    </row>
    <row r="2316" spans="1:7" x14ac:dyDescent="0.25">
      <c r="A2316">
        <v>2315</v>
      </c>
      <c r="B2316">
        <v>163.05908099999999</v>
      </c>
      <c r="C2316">
        <v>5.3111370000000004</v>
      </c>
      <c r="F2316">
        <v>147.54061799999999</v>
      </c>
      <c r="G2316">
        <v>4.21</v>
      </c>
    </row>
    <row r="2317" spans="1:7" x14ac:dyDescent="0.25">
      <c r="A2317">
        <v>2316</v>
      </c>
      <c r="B2317">
        <v>163.05908099999999</v>
      </c>
      <c r="C2317">
        <v>5.3111370000000004</v>
      </c>
      <c r="F2317">
        <v>147.54061799999999</v>
      </c>
      <c r="G2317">
        <v>4.21</v>
      </c>
    </row>
    <row r="2318" spans="1:7" x14ac:dyDescent="0.25">
      <c r="A2318">
        <v>2317</v>
      </c>
      <c r="B2318">
        <v>163.05908099999999</v>
      </c>
      <c r="C2318">
        <v>5.3111370000000004</v>
      </c>
      <c r="F2318">
        <v>147.54061799999999</v>
      </c>
      <c r="G2318">
        <v>4.21</v>
      </c>
    </row>
    <row r="2319" spans="1:7" x14ac:dyDescent="0.25">
      <c r="A2319">
        <v>2318</v>
      </c>
      <c r="B2319">
        <v>163.05908099999999</v>
      </c>
      <c r="C2319">
        <v>5.3111370000000004</v>
      </c>
      <c r="F2319">
        <v>147.80026599999999</v>
      </c>
      <c r="G2319">
        <v>4.21</v>
      </c>
    </row>
    <row r="2320" spans="1:7" x14ac:dyDescent="0.25">
      <c r="A2320">
        <v>2319</v>
      </c>
      <c r="B2320">
        <v>163.05908099999999</v>
      </c>
      <c r="C2320">
        <v>5.3111370000000004</v>
      </c>
      <c r="F2320">
        <v>147.80026599999999</v>
      </c>
      <c r="G2320">
        <v>4.21</v>
      </c>
    </row>
    <row r="2321" spans="1:9" x14ac:dyDescent="0.25">
      <c r="A2321">
        <v>2320</v>
      </c>
      <c r="B2321">
        <v>163.05908099999999</v>
      </c>
      <c r="C2321">
        <v>5.3111370000000004</v>
      </c>
      <c r="F2321">
        <v>147.80026599999999</v>
      </c>
      <c r="G2321">
        <v>4.21</v>
      </c>
    </row>
    <row r="2322" spans="1:9" x14ac:dyDescent="0.25">
      <c r="A2322">
        <v>2321</v>
      </c>
      <c r="B2322">
        <v>163.05908099999999</v>
      </c>
      <c r="C2322">
        <v>5.3111370000000004</v>
      </c>
      <c r="F2322">
        <v>148.124908</v>
      </c>
      <c r="G2322">
        <v>4.2747780000000004</v>
      </c>
    </row>
    <row r="2323" spans="1:9" x14ac:dyDescent="0.25">
      <c r="A2323">
        <v>2322</v>
      </c>
      <c r="B2323">
        <v>163.05908099999999</v>
      </c>
      <c r="C2323">
        <v>5.3111370000000004</v>
      </c>
      <c r="F2323">
        <v>148.124908</v>
      </c>
      <c r="G2323">
        <v>4.2747780000000004</v>
      </c>
    </row>
    <row r="2324" spans="1:9" x14ac:dyDescent="0.25">
      <c r="A2324">
        <v>2323</v>
      </c>
      <c r="B2324">
        <v>163.05908099999999</v>
      </c>
      <c r="C2324">
        <v>5.3111370000000004</v>
      </c>
      <c r="F2324">
        <v>148.44965299999998</v>
      </c>
      <c r="G2324">
        <v>4.3395580000000002</v>
      </c>
      <c r="H2324">
        <v>154.87777599999998</v>
      </c>
      <c r="I2324">
        <v>6.865621</v>
      </c>
    </row>
    <row r="2325" spans="1:9" x14ac:dyDescent="0.25">
      <c r="A2325">
        <v>2324</v>
      </c>
      <c r="B2325">
        <v>163.05908099999999</v>
      </c>
      <c r="C2325">
        <v>5.3111370000000004</v>
      </c>
      <c r="F2325">
        <v>148.969054</v>
      </c>
      <c r="G2325">
        <v>4.2747780000000004</v>
      </c>
      <c r="H2325">
        <v>154.87777599999998</v>
      </c>
      <c r="I2325">
        <v>6.865621</v>
      </c>
    </row>
    <row r="2326" spans="1:9" x14ac:dyDescent="0.25">
      <c r="A2326">
        <v>2325</v>
      </c>
      <c r="B2326">
        <v>163.05908099999999</v>
      </c>
      <c r="C2326">
        <v>5.3111370000000004</v>
      </c>
      <c r="H2326">
        <v>154.87777599999998</v>
      </c>
      <c r="I2326">
        <v>6.865621</v>
      </c>
    </row>
    <row r="2327" spans="1:9" x14ac:dyDescent="0.25">
      <c r="A2327">
        <v>2326</v>
      </c>
      <c r="B2327">
        <v>163.05908099999999</v>
      </c>
      <c r="C2327">
        <v>5.3111370000000004</v>
      </c>
      <c r="H2327">
        <v>154.87777599999998</v>
      </c>
      <c r="I2327">
        <v>6.865621</v>
      </c>
    </row>
    <row r="2328" spans="1:9" x14ac:dyDescent="0.25">
      <c r="A2328">
        <v>2327</v>
      </c>
      <c r="B2328">
        <v>163.05908099999999</v>
      </c>
      <c r="C2328">
        <v>5.3111370000000004</v>
      </c>
      <c r="H2328">
        <v>154.87777599999998</v>
      </c>
      <c r="I2328">
        <v>6.865621</v>
      </c>
    </row>
    <row r="2329" spans="1:9" x14ac:dyDescent="0.25">
      <c r="A2329">
        <v>2328</v>
      </c>
      <c r="B2329">
        <v>163.05908099999999</v>
      </c>
      <c r="C2329">
        <v>5.3111370000000004</v>
      </c>
      <c r="H2329">
        <v>154.81278499999999</v>
      </c>
      <c r="I2329">
        <v>6.865621</v>
      </c>
    </row>
    <row r="2330" spans="1:9" x14ac:dyDescent="0.25">
      <c r="A2330">
        <v>2329</v>
      </c>
      <c r="B2330">
        <v>163.31872899999999</v>
      </c>
      <c r="C2330">
        <v>5.3759160000000001</v>
      </c>
      <c r="H2330">
        <v>154.81278499999999</v>
      </c>
      <c r="I2330">
        <v>6.865621</v>
      </c>
    </row>
    <row r="2331" spans="1:9" x14ac:dyDescent="0.25">
      <c r="A2331">
        <v>2330</v>
      </c>
      <c r="B2331">
        <v>163.31872899999999</v>
      </c>
      <c r="C2331">
        <v>5.3759160000000001</v>
      </c>
      <c r="H2331">
        <v>154.81278499999999</v>
      </c>
      <c r="I2331">
        <v>6.865621</v>
      </c>
    </row>
    <row r="2332" spans="1:9" x14ac:dyDescent="0.25">
      <c r="A2332">
        <v>2331</v>
      </c>
      <c r="B2332">
        <v>163.31872899999999</v>
      </c>
      <c r="C2332">
        <v>5.3759160000000001</v>
      </c>
      <c r="H2332">
        <v>155.00765200000001</v>
      </c>
      <c r="I2332">
        <v>6.865621</v>
      </c>
    </row>
    <row r="2333" spans="1:9" x14ac:dyDescent="0.25">
      <c r="A2333">
        <v>2332</v>
      </c>
      <c r="H2333">
        <v>155.00765200000001</v>
      </c>
      <c r="I2333">
        <v>6.865621</v>
      </c>
    </row>
    <row r="2334" spans="1:9" x14ac:dyDescent="0.25">
      <c r="A2334">
        <v>2333</v>
      </c>
      <c r="D2334">
        <v>171.82467599999998</v>
      </c>
      <c r="E2334">
        <v>6.9950720000000004</v>
      </c>
      <c r="H2334">
        <v>155.00765200000001</v>
      </c>
      <c r="I2334">
        <v>6.865621</v>
      </c>
    </row>
    <row r="2335" spans="1:9" x14ac:dyDescent="0.25">
      <c r="A2335">
        <v>2334</v>
      </c>
      <c r="D2335">
        <v>171.82467599999998</v>
      </c>
      <c r="E2335">
        <v>6.9950720000000004</v>
      </c>
      <c r="H2335">
        <v>155.00765200000001</v>
      </c>
      <c r="I2335">
        <v>6.865621</v>
      </c>
    </row>
    <row r="2336" spans="1:9" x14ac:dyDescent="0.25">
      <c r="A2336">
        <v>2335</v>
      </c>
      <c r="D2336">
        <v>171.82467599999998</v>
      </c>
      <c r="E2336">
        <v>6.9950720000000004</v>
      </c>
      <c r="H2336">
        <v>155.00765200000001</v>
      </c>
      <c r="I2336">
        <v>6.865621</v>
      </c>
    </row>
    <row r="2337" spans="1:9" x14ac:dyDescent="0.25">
      <c r="A2337">
        <v>2336</v>
      </c>
      <c r="D2337">
        <v>171.82467599999998</v>
      </c>
      <c r="E2337">
        <v>6.9950720000000004</v>
      </c>
      <c r="H2337">
        <v>155.00765200000001</v>
      </c>
      <c r="I2337">
        <v>6.865621</v>
      </c>
    </row>
    <row r="2338" spans="1:9" x14ac:dyDescent="0.25">
      <c r="A2338">
        <v>2337</v>
      </c>
      <c r="D2338">
        <v>171.82467599999998</v>
      </c>
      <c r="E2338">
        <v>6.9950720000000004</v>
      </c>
      <c r="H2338">
        <v>155.00765200000001</v>
      </c>
      <c r="I2338">
        <v>6.865621</v>
      </c>
    </row>
    <row r="2339" spans="1:9" x14ac:dyDescent="0.25">
      <c r="A2339">
        <v>2338</v>
      </c>
      <c r="D2339">
        <v>171.82467599999998</v>
      </c>
      <c r="E2339">
        <v>6.9950720000000004</v>
      </c>
      <c r="H2339">
        <v>155.00765200000001</v>
      </c>
      <c r="I2339">
        <v>6.865621</v>
      </c>
    </row>
    <row r="2340" spans="1:9" x14ac:dyDescent="0.25">
      <c r="A2340">
        <v>2339</v>
      </c>
      <c r="D2340">
        <v>171.82467599999998</v>
      </c>
      <c r="E2340">
        <v>6.9950720000000004</v>
      </c>
      <c r="H2340">
        <v>155.07254</v>
      </c>
      <c r="I2340">
        <v>6.8008420000000003</v>
      </c>
    </row>
    <row r="2341" spans="1:9" x14ac:dyDescent="0.25">
      <c r="A2341">
        <v>2340</v>
      </c>
      <c r="D2341">
        <v>171.82467599999998</v>
      </c>
      <c r="E2341">
        <v>6.9950720000000004</v>
      </c>
      <c r="H2341">
        <v>155.137531</v>
      </c>
      <c r="I2341">
        <v>6.8008420000000003</v>
      </c>
    </row>
    <row r="2342" spans="1:9" x14ac:dyDescent="0.25">
      <c r="A2342">
        <v>2341</v>
      </c>
      <c r="D2342">
        <v>171.82467599999998</v>
      </c>
      <c r="E2342">
        <v>6.9950720000000004</v>
      </c>
      <c r="H2342">
        <v>155.137531</v>
      </c>
      <c r="I2342">
        <v>6.8008420000000003</v>
      </c>
    </row>
    <row r="2343" spans="1:9" x14ac:dyDescent="0.25">
      <c r="A2343">
        <v>2342</v>
      </c>
      <c r="D2343">
        <v>171.82467599999998</v>
      </c>
      <c r="E2343">
        <v>6.9950720000000004</v>
      </c>
      <c r="H2343">
        <v>155.33229399999999</v>
      </c>
      <c r="I2343">
        <v>6.8008420000000003</v>
      </c>
    </row>
    <row r="2344" spans="1:9" x14ac:dyDescent="0.25">
      <c r="A2344">
        <v>2343</v>
      </c>
      <c r="D2344">
        <v>171.82467599999998</v>
      </c>
      <c r="E2344">
        <v>6.9950720000000004</v>
      </c>
      <c r="F2344">
        <v>163.31872899999999</v>
      </c>
      <c r="G2344">
        <v>4.5986729999999998</v>
      </c>
      <c r="H2344">
        <v>155.33229399999999</v>
      </c>
      <c r="I2344">
        <v>6.8008420000000003</v>
      </c>
    </row>
    <row r="2345" spans="1:9" x14ac:dyDescent="0.25">
      <c r="A2345">
        <v>2344</v>
      </c>
      <c r="D2345">
        <v>171.82467599999998</v>
      </c>
      <c r="E2345">
        <v>6.9950720000000004</v>
      </c>
      <c r="F2345">
        <v>163.31872899999999</v>
      </c>
      <c r="G2345">
        <v>4.5986729999999998</v>
      </c>
      <c r="H2345">
        <v>155.33229399999999</v>
      </c>
      <c r="I2345">
        <v>6.8008420000000003</v>
      </c>
    </row>
    <row r="2346" spans="1:9" x14ac:dyDescent="0.25">
      <c r="A2346">
        <v>2345</v>
      </c>
      <c r="D2346">
        <v>171.82467599999998</v>
      </c>
      <c r="E2346">
        <v>6.9950720000000004</v>
      </c>
      <c r="F2346">
        <v>163.31872899999999</v>
      </c>
      <c r="G2346">
        <v>4.5986729999999998</v>
      </c>
      <c r="H2346">
        <v>155.786811</v>
      </c>
      <c r="I2346">
        <v>6.5417259999999997</v>
      </c>
    </row>
    <row r="2347" spans="1:9" x14ac:dyDescent="0.25">
      <c r="A2347">
        <v>2346</v>
      </c>
      <c r="D2347">
        <v>171.82467599999998</v>
      </c>
      <c r="E2347">
        <v>6.9950720000000004</v>
      </c>
      <c r="F2347">
        <v>163.31872899999999</v>
      </c>
      <c r="G2347">
        <v>4.5986729999999998</v>
      </c>
    </row>
    <row r="2348" spans="1:9" x14ac:dyDescent="0.25">
      <c r="A2348">
        <v>2347</v>
      </c>
      <c r="D2348">
        <v>171.82467599999998</v>
      </c>
      <c r="E2348">
        <v>6.9950720000000004</v>
      </c>
      <c r="F2348">
        <v>163.31872899999999</v>
      </c>
      <c r="G2348">
        <v>4.5986729999999998</v>
      </c>
    </row>
    <row r="2349" spans="1:9" x14ac:dyDescent="0.25">
      <c r="A2349">
        <v>2348</v>
      </c>
      <c r="D2349">
        <v>171.82467599999998</v>
      </c>
      <c r="E2349">
        <v>6.9950720000000004</v>
      </c>
      <c r="F2349">
        <v>163.31872899999999</v>
      </c>
      <c r="G2349">
        <v>4.5986729999999998</v>
      </c>
    </row>
    <row r="2350" spans="1:9" x14ac:dyDescent="0.25">
      <c r="A2350">
        <v>2349</v>
      </c>
      <c r="D2350">
        <v>171.82467599999998</v>
      </c>
      <c r="E2350">
        <v>6.9950720000000004</v>
      </c>
      <c r="F2350">
        <v>163.31872899999999</v>
      </c>
      <c r="G2350">
        <v>4.5986729999999998</v>
      </c>
    </row>
    <row r="2351" spans="1:9" x14ac:dyDescent="0.25">
      <c r="A2351">
        <v>2350</v>
      </c>
      <c r="D2351">
        <v>171.82467599999998</v>
      </c>
      <c r="E2351">
        <v>6.9950720000000004</v>
      </c>
      <c r="F2351">
        <v>163.31872899999999</v>
      </c>
      <c r="G2351">
        <v>4.5986729999999998</v>
      </c>
    </row>
    <row r="2352" spans="1:9" x14ac:dyDescent="0.25">
      <c r="A2352">
        <v>2351</v>
      </c>
      <c r="D2352">
        <v>171.82467599999998</v>
      </c>
      <c r="E2352">
        <v>6.9950720000000004</v>
      </c>
      <c r="F2352">
        <v>163.31872899999999</v>
      </c>
      <c r="G2352">
        <v>4.5986729999999998</v>
      </c>
    </row>
    <row r="2353" spans="1:9" x14ac:dyDescent="0.25">
      <c r="A2353">
        <v>2352</v>
      </c>
      <c r="F2353">
        <v>163.31872899999999</v>
      </c>
      <c r="G2353">
        <v>4.5986729999999998</v>
      </c>
    </row>
    <row r="2354" spans="1:9" x14ac:dyDescent="0.25">
      <c r="A2354">
        <v>2353</v>
      </c>
      <c r="B2354">
        <v>179.94099</v>
      </c>
      <c r="C2354">
        <v>6.0883789999999998</v>
      </c>
      <c r="F2354">
        <v>163.31872899999999</v>
      </c>
      <c r="G2354">
        <v>4.5986729999999998</v>
      </c>
    </row>
    <row r="2355" spans="1:9" x14ac:dyDescent="0.25">
      <c r="A2355">
        <v>2354</v>
      </c>
      <c r="B2355">
        <v>179.94099</v>
      </c>
      <c r="C2355">
        <v>6.0883789999999998</v>
      </c>
      <c r="F2355">
        <v>163.31872899999999</v>
      </c>
      <c r="G2355">
        <v>4.5986729999999998</v>
      </c>
    </row>
    <row r="2356" spans="1:9" x14ac:dyDescent="0.25">
      <c r="A2356">
        <v>2355</v>
      </c>
      <c r="B2356">
        <v>179.94099</v>
      </c>
      <c r="C2356">
        <v>6.0883789999999998</v>
      </c>
      <c r="F2356">
        <v>163.25384499999998</v>
      </c>
      <c r="G2356">
        <v>4.5986729999999998</v>
      </c>
    </row>
    <row r="2357" spans="1:9" x14ac:dyDescent="0.25">
      <c r="A2357">
        <v>2356</v>
      </c>
      <c r="B2357">
        <v>179.94099</v>
      </c>
      <c r="C2357">
        <v>6.0883789999999998</v>
      </c>
      <c r="F2357">
        <v>163.513599</v>
      </c>
      <c r="G2357">
        <v>4.5986729999999998</v>
      </c>
    </row>
    <row r="2358" spans="1:9" x14ac:dyDescent="0.25">
      <c r="A2358">
        <v>2357</v>
      </c>
      <c r="B2358">
        <v>179.94099</v>
      </c>
      <c r="C2358">
        <v>6.0883789999999998</v>
      </c>
      <c r="F2358">
        <v>163.513599</v>
      </c>
      <c r="G2358">
        <v>4.5986729999999998</v>
      </c>
    </row>
    <row r="2359" spans="1:9" x14ac:dyDescent="0.25">
      <c r="A2359">
        <v>2358</v>
      </c>
      <c r="B2359">
        <v>179.94099</v>
      </c>
      <c r="C2359">
        <v>6.0883789999999998</v>
      </c>
      <c r="F2359">
        <v>163.513599</v>
      </c>
      <c r="G2359">
        <v>4.5986729999999998</v>
      </c>
    </row>
    <row r="2360" spans="1:9" x14ac:dyDescent="0.25">
      <c r="A2360">
        <v>2359</v>
      </c>
      <c r="B2360">
        <v>179.94099</v>
      </c>
      <c r="C2360">
        <v>6.0883789999999998</v>
      </c>
      <c r="F2360">
        <v>163.513599</v>
      </c>
      <c r="G2360">
        <v>4.5986729999999998</v>
      </c>
    </row>
    <row r="2361" spans="1:9" x14ac:dyDescent="0.25">
      <c r="A2361">
        <v>2360</v>
      </c>
      <c r="B2361">
        <v>179.94099</v>
      </c>
      <c r="C2361">
        <v>6.0883789999999998</v>
      </c>
      <c r="F2361">
        <v>163.643371</v>
      </c>
      <c r="G2361">
        <v>4.5986729999999998</v>
      </c>
    </row>
    <row r="2362" spans="1:9" x14ac:dyDescent="0.25">
      <c r="A2362">
        <v>2361</v>
      </c>
      <c r="B2362">
        <v>179.94099</v>
      </c>
      <c r="C2362">
        <v>6.0883789999999998</v>
      </c>
      <c r="F2362">
        <v>163.643371</v>
      </c>
      <c r="G2362">
        <v>4.5986729999999998</v>
      </c>
    </row>
    <row r="2363" spans="1:9" x14ac:dyDescent="0.25">
      <c r="A2363">
        <v>2362</v>
      </c>
      <c r="B2363">
        <v>179.94099</v>
      </c>
      <c r="C2363">
        <v>6.0883789999999998</v>
      </c>
      <c r="F2363">
        <v>163.643371</v>
      </c>
      <c r="G2363">
        <v>4.5986729999999998</v>
      </c>
    </row>
    <row r="2364" spans="1:9" x14ac:dyDescent="0.25">
      <c r="A2364">
        <v>2363</v>
      </c>
      <c r="B2364">
        <v>179.94099</v>
      </c>
      <c r="C2364">
        <v>6.0883789999999998</v>
      </c>
      <c r="F2364">
        <v>163.70836199999999</v>
      </c>
      <c r="G2364">
        <v>4.5986729999999998</v>
      </c>
    </row>
    <row r="2365" spans="1:9" x14ac:dyDescent="0.25">
      <c r="A2365">
        <v>2364</v>
      </c>
      <c r="B2365">
        <v>179.94099</v>
      </c>
      <c r="C2365">
        <v>6.0883789999999998</v>
      </c>
      <c r="F2365">
        <v>163.90312499999999</v>
      </c>
      <c r="G2365">
        <v>4.5986729999999998</v>
      </c>
    </row>
    <row r="2366" spans="1:9" x14ac:dyDescent="0.25">
      <c r="A2366">
        <v>2365</v>
      </c>
      <c r="B2366">
        <v>179.94099</v>
      </c>
      <c r="C2366">
        <v>6.0883789999999998</v>
      </c>
      <c r="F2366">
        <v>163.90312499999999</v>
      </c>
      <c r="G2366">
        <v>4.5986729999999998</v>
      </c>
    </row>
    <row r="2367" spans="1:9" x14ac:dyDescent="0.25">
      <c r="A2367">
        <v>2366</v>
      </c>
      <c r="B2367">
        <v>179.94099</v>
      </c>
      <c r="C2367">
        <v>6.0883789999999998</v>
      </c>
      <c r="F2367">
        <v>163.96811600000001</v>
      </c>
      <c r="G2367">
        <v>4.5986729999999998</v>
      </c>
      <c r="H2367">
        <v>172.01943899999998</v>
      </c>
      <c r="I2367">
        <v>7.1894099999999996</v>
      </c>
    </row>
    <row r="2368" spans="1:9" x14ac:dyDescent="0.25">
      <c r="A2368">
        <v>2367</v>
      </c>
      <c r="B2368">
        <v>179.94099</v>
      </c>
      <c r="C2368">
        <v>6.0883789999999998</v>
      </c>
      <c r="H2368">
        <v>172.01943899999998</v>
      </c>
      <c r="I2368">
        <v>7.1894099999999996</v>
      </c>
    </row>
    <row r="2369" spans="1:9" x14ac:dyDescent="0.25">
      <c r="A2369">
        <v>2368</v>
      </c>
      <c r="B2369">
        <v>179.94099</v>
      </c>
      <c r="C2369">
        <v>6.0883789999999998</v>
      </c>
      <c r="H2369">
        <v>172.01943899999998</v>
      </c>
      <c r="I2369">
        <v>7.1894099999999996</v>
      </c>
    </row>
    <row r="2370" spans="1:9" x14ac:dyDescent="0.25">
      <c r="A2370">
        <v>2369</v>
      </c>
      <c r="B2370">
        <v>179.94099</v>
      </c>
      <c r="C2370">
        <v>6.0883789999999998</v>
      </c>
      <c r="H2370">
        <v>172.01943899999998</v>
      </c>
      <c r="I2370">
        <v>7.1894099999999996</v>
      </c>
    </row>
    <row r="2371" spans="1:9" x14ac:dyDescent="0.25">
      <c r="A2371">
        <v>2370</v>
      </c>
      <c r="B2371">
        <v>179.94099</v>
      </c>
      <c r="C2371">
        <v>6.0883789999999998</v>
      </c>
      <c r="H2371">
        <v>172.01943899999998</v>
      </c>
      <c r="I2371">
        <v>7.1894099999999996</v>
      </c>
    </row>
    <row r="2372" spans="1:9" x14ac:dyDescent="0.25">
      <c r="A2372">
        <v>2371</v>
      </c>
      <c r="B2372">
        <v>179.94099</v>
      </c>
      <c r="C2372">
        <v>6.0883789999999998</v>
      </c>
      <c r="H2372">
        <v>172.01943899999998</v>
      </c>
      <c r="I2372">
        <v>7.1894099999999996</v>
      </c>
    </row>
    <row r="2373" spans="1:9" x14ac:dyDescent="0.25">
      <c r="A2373">
        <v>2372</v>
      </c>
      <c r="B2373">
        <v>179.94099</v>
      </c>
      <c r="C2373">
        <v>6.0883789999999998</v>
      </c>
      <c r="H2373">
        <v>172.01943899999998</v>
      </c>
      <c r="I2373">
        <v>7.1894099999999996</v>
      </c>
    </row>
    <row r="2374" spans="1:9" x14ac:dyDescent="0.25">
      <c r="A2374">
        <v>2373</v>
      </c>
      <c r="B2374">
        <v>180.39550499999999</v>
      </c>
      <c r="C2374">
        <v>5.9588210000000004</v>
      </c>
      <c r="H2374">
        <v>172.01943899999998</v>
      </c>
      <c r="I2374">
        <v>7.1894099999999996</v>
      </c>
    </row>
    <row r="2375" spans="1:9" x14ac:dyDescent="0.25">
      <c r="A2375">
        <v>2374</v>
      </c>
      <c r="H2375">
        <v>172.01943899999998</v>
      </c>
      <c r="I2375">
        <v>7.1894099999999996</v>
      </c>
    </row>
    <row r="2376" spans="1:9" x14ac:dyDescent="0.25">
      <c r="A2376">
        <v>2375</v>
      </c>
      <c r="H2376">
        <v>172.01943899999998</v>
      </c>
      <c r="I2376">
        <v>7.1894099999999996</v>
      </c>
    </row>
    <row r="2377" spans="1:9" x14ac:dyDescent="0.25">
      <c r="A2377">
        <v>2376</v>
      </c>
      <c r="D2377">
        <v>188.187288</v>
      </c>
      <c r="E2377">
        <v>7.3189679999999999</v>
      </c>
      <c r="H2377">
        <v>172.01943899999998</v>
      </c>
      <c r="I2377">
        <v>7.1894099999999996</v>
      </c>
    </row>
    <row r="2378" spans="1:9" x14ac:dyDescent="0.25">
      <c r="A2378">
        <v>2377</v>
      </c>
      <c r="D2378">
        <v>188.187288</v>
      </c>
      <c r="E2378">
        <v>7.3189679999999999</v>
      </c>
      <c r="H2378">
        <v>172.08443</v>
      </c>
      <c r="I2378">
        <v>7.1894099999999996</v>
      </c>
    </row>
    <row r="2379" spans="1:9" x14ac:dyDescent="0.25">
      <c r="A2379">
        <v>2378</v>
      </c>
      <c r="D2379">
        <v>188.187288</v>
      </c>
      <c r="E2379">
        <v>7.3189679999999999</v>
      </c>
      <c r="H2379">
        <v>172.08443</v>
      </c>
      <c r="I2379">
        <v>7.1894099999999996</v>
      </c>
    </row>
    <row r="2380" spans="1:9" x14ac:dyDescent="0.25">
      <c r="A2380">
        <v>2379</v>
      </c>
      <c r="D2380">
        <v>188.187288</v>
      </c>
      <c r="E2380">
        <v>7.3189679999999999</v>
      </c>
      <c r="H2380">
        <v>172.08443</v>
      </c>
      <c r="I2380">
        <v>7.1894099999999996</v>
      </c>
    </row>
    <row r="2381" spans="1:9" x14ac:dyDescent="0.25">
      <c r="A2381">
        <v>2380</v>
      </c>
      <c r="D2381">
        <v>188.187288</v>
      </c>
      <c r="E2381">
        <v>7.3189679999999999</v>
      </c>
      <c r="H2381">
        <v>172.149314</v>
      </c>
      <c r="I2381">
        <v>7.1894099999999996</v>
      </c>
    </row>
    <row r="2382" spans="1:9" x14ac:dyDescent="0.25">
      <c r="A2382">
        <v>2381</v>
      </c>
      <c r="D2382">
        <v>188.187288</v>
      </c>
      <c r="E2382">
        <v>7.3189679999999999</v>
      </c>
      <c r="H2382">
        <v>172.149314</v>
      </c>
      <c r="I2382">
        <v>7.1894099999999996</v>
      </c>
    </row>
    <row r="2383" spans="1:9" x14ac:dyDescent="0.25">
      <c r="A2383">
        <v>2382</v>
      </c>
      <c r="D2383">
        <v>188.187288</v>
      </c>
      <c r="E2383">
        <v>7.3189679999999999</v>
      </c>
      <c r="H2383">
        <v>172.149314</v>
      </c>
      <c r="I2383">
        <v>7.1894099999999996</v>
      </c>
    </row>
    <row r="2384" spans="1:9" x14ac:dyDescent="0.25">
      <c r="A2384">
        <v>2383</v>
      </c>
      <c r="D2384">
        <v>188.187288</v>
      </c>
      <c r="E2384">
        <v>7.3189679999999999</v>
      </c>
      <c r="H2384">
        <v>172.40906799999999</v>
      </c>
      <c r="I2384">
        <v>7.1246299999999998</v>
      </c>
    </row>
    <row r="2385" spans="1:9" x14ac:dyDescent="0.25">
      <c r="A2385">
        <v>2384</v>
      </c>
      <c r="D2385">
        <v>188.187288</v>
      </c>
      <c r="E2385">
        <v>7.3189679999999999</v>
      </c>
      <c r="H2385">
        <v>172.40906799999999</v>
      </c>
      <c r="I2385">
        <v>7.1246299999999998</v>
      </c>
    </row>
    <row r="2386" spans="1:9" x14ac:dyDescent="0.25">
      <c r="A2386">
        <v>2385</v>
      </c>
      <c r="D2386">
        <v>188.187288</v>
      </c>
      <c r="E2386">
        <v>7.3189679999999999</v>
      </c>
      <c r="H2386">
        <v>172.40906799999999</v>
      </c>
      <c r="I2386">
        <v>7.1246299999999998</v>
      </c>
    </row>
    <row r="2387" spans="1:9" x14ac:dyDescent="0.25">
      <c r="A2387">
        <v>2386</v>
      </c>
      <c r="D2387">
        <v>188.187288</v>
      </c>
      <c r="E2387">
        <v>7.3189679999999999</v>
      </c>
      <c r="H2387">
        <v>172.40906799999999</v>
      </c>
      <c r="I2387">
        <v>7.1246299999999998</v>
      </c>
    </row>
    <row r="2388" spans="1:9" x14ac:dyDescent="0.25">
      <c r="A2388">
        <v>2387</v>
      </c>
      <c r="D2388">
        <v>188.187288</v>
      </c>
      <c r="E2388">
        <v>7.3189679999999999</v>
      </c>
      <c r="H2388">
        <v>172.40906799999999</v>
      </c>
      <c r="I2388">
        <v>7.1246299999999998</v>
      </c>
    </row>
    <row r="2389" spans="1:9" x14ac:dyDescent="0.25">
      <c r="A2389">
        <v>2388</v>
      </c>
      <c r="D2389">
        <v>188.187288</v>
      </c>
      <c r="E2389">
        <v>7.3189679999999999</v>
      </c>
      <c r="H2389">
        <v>172.40906799999999</v>
      </c>
      <c r="I2389">
        <v>7.1246299999999998</v>
      </c>
    </row>
    <row r="2390" spans="1:9" x14ac:dyDescent="0.25">
      <c r="A2390">
        <v>2389</v>
      </c>
      <c r="D2390">
        <v>188.187288</v>
      </c>
      <c r="E2390">
        <v>7.3189679999999999</v>
      </c>
      <c r="H2390">
        <v>172.40906799999999</v>
      </c>
      <c r="I2390">
        <v>7.1246299999999998</v>
      </c>
    </row>
    <row r="2391" spans="1:9" x14ac:dyDescent="0.25">
      <c r="A2391">
        <v>2390</v>
      </c>
      <c r="D2391">
        <v>188.187288</v>
      </c>
      <c r="E2391">
        <v>7.3189679999999999</v>
      </c>
      <c r="F2391">
        <v>180.39550499999999</v>
      </c>
      <c r="G2391">
        <v>5.1815790000000002</v>
      </c>
      <c r="H2391">
        <v>172.53894700000001</v>
      </c>
      <c r="I2391">
        <v>7.0598520000000002</v>
      </c>
    </row>
    <row r="2392" spans="1:9" x14ac:dyDescent="0.25">
      <c r="A2392">
        <v>2391</v>
      </c>
      <c r="D2392">
        <v>188.187288</v>
      </c>
      <c r="E2392">
        <v>7.3189679999999999</v>
      </c>
      <c r="F2392">
        <v>180.39550499999999</v>
      </c>
      <c r="G2392">
        <v>5.1815790000000002</v>
      </c>
      <c r="H2392">
        <v>172.53894700000001</v>
      </c>
      <c r="I2392">
        <v>7.0598520000000002</v>
      </c>
    </row>
    <row r="2393" spans="1:9" x14ac:dyDescent="0.25">
      <c r="A2393">
        <v>2392</v>
      </c>
      <c r="D2393">
        <v>188.187288</v>
      </c>
      <c r="E2393">
        <v>7.3189679999999999</v>
      </c>
      <c r="F2393">
        <v>180.39550499999999</v>
      </c>
      <c r="G2393">
        <v>5.1815790000000002</v>
      </c>
      <c r="H2393">
        <v>172.733711</v>
      </c>
      <c r="I2393">
        <v>7.0598520000000002</v>
      </c>
    </row>
    <row r="2394" spans="1:9" x14ac:dyDescent="0.25">
      <c r="A2394">
        <v>2393</v>
      </c>
      <c r="D2394">
        <v>188.187288</v>
      </c>
      <c r="E2394">
        <v>7.3189679999999999</v>
      </c>
      <c r="F2394">
        <v>180.39550499999999</v>
      </c>
      <c r="G2394">
        <v>5.1815790000000002</v>
      </c>
      <c r="H2394">
        <v>172.733711</v>
      </c>
      <c r="I2394">
        <v>7.0598520000000002</v>
      </c>
    </row>
    <row r="2395" spans="1:9" x14ac:dyDescent="0.25">
      <c r="A2395">
        <v>2394</v>
      </c>
      <c r="D2395">
        <v>188.187288</v>
      </c>
      <c r="E2395">
        <v>7.3189679999999999</v>
      </c>
      <c r="F2395">
        <v>180.39550499999999</v>
      </c>
      <c r="G2395">
        <v>5.1815790000000002</v>
      </c>
      <c r="H2395">
        <v>172.92847</v>
      </c>
      <c r="I2395">
        <v>7.0598520000000002</v>
      </c>
    </row>
    <row r="2396" spans="1:9" x14ac:dyDescent="0.25">
      <c r="A2396">
        <v>2395</v>
      </c>
      <c r="D2396">
        <v>188.187288</v>
      </c>
      <c r="E2396">
        <v>7.3189679999999999</v>
      </c>
      <c r="F2396">
        <v>180.39550499999999</v>
      </c>
      <c r="G2396">
        <v>5.1815790000000002</v>
      </c>
      <c r="H2396">
        <v>172.92847</v>
      </c>
      <c r="I2396">
        <v>7.0598520000000002</v>
      </c>
    </row>
    <row r="2397" spans="1:9" x14ac:dyDescent="0.25">
      <c r="A2397">
        <v>2396</v>
      </c>
      <c r="D2397">
        <v>188.187288</v>
      </c>
      <c r="E2397">
        <v>7.3189679999999999</v>
      </c>
      <c r="F2397">
        <v>180.39550499999999</v>
      </c>
      <c r="G2397">
        <v>5.1815790000000002</v>
      </c>
    </row>
    <row r="2398" spans="1:9" x14ac:dyDescent="0.25">
      <c r="A2398">
        <v>2397</v>
      </c>
      <c r="D2398">
        <v>188.187288</v>
      </c>
      <c r="E2398">
        <v>7.3189679999999999</v>
      </c>
      <c r="F2398">
        <v>180.39550499999999</v>
      </c>
      <c r="G2398">
        <v>5.1815790000000002</v>
      </c>
    </row>
    <row r="2399" spans="1:9" x14ac:dyDescent="0.25">
      <c r="A2399">
        <v>2398</v>
      </c>
      <c r="D2399">
        <v>188.187288</v>
      </c>
      <c r="E2399">
        <v>7.3189679999999999</v>
      </c>
      <c r="F2399">
        <v>180.39550499999999</v>
      </c>
      <c r="G2399">
        <v>5.1815790000000002</v>
      </c>
    </row>
    <row r="2400" spans="1:9" x14ac:dyDescent="0.25">
      <c r="A2400">
        <v>2399</v>
      </c>
      <c r="D2400">
        <v>188.187288</v>
      </c>
      <c r="E2400">
        <v>7.3189679999999999</v>
      </c>
      <c r="F2400">
        <v>180.39550499999999</v>
      </c>
      <c r="G2400">
        <v>5.1815790000000002</v>
      </c>
    </row>
    <row r="2401" spans="1:7" x14ac:dyDescent="0.25">
      <c r="A2401">
        <v>2400</v>
      </c>
      <c r="B2401">
        <v>195.784198</v>
      </c>
      <c r="C2401">
        <v>5.1815790000000002</v>
      </c>
      <c r="D2401">
        <v>188.187288</v>
      </c>
      <c r="E2401">
        <v>7.3189679999999999</v>
      </c>
      <c r="F2401">
        <v>180.39550499999999</v>
      </c>
      <c r="G2401">
        <v>5.1815790000000002</v>
      </c>
    </row>
    <row r="2402" spans="1:7" x14ac:dyDescent="0.25">
      <c r="A2402">
        <v>2401</v>
      </c>
      <c r="B2402">
        <v>195.784198</v>
      </c>
      <c r="C2402">
        <v>5.1815790000000002</v>
      </c>
      <c r="D2402">
        <v>188.187288</v>
      </c>
      <c r="E2402">
        <v>7.3189679999999999</v>
      </c>
      <c r="F2402">
        <v>180.39550499999999</v>
      </c>
      <c r="G2402">
        <v>5.1815790000000002</v>
      </c>
    </row>
    <row r="2403" spans="1:7" x14ac:dyDescent="0.25">
      <c r="A2403">
        <v>2402</v>
      </c>
      <c r="B2403">
        <v>195.784198</v>
      </c>
      <c r="C2403">
        <v>5.1815790000000002</v>
      </c>
      <c r="D2403">
        <v>188.836566</v>
      </c>
      <c r="E2403">
        <v>7.6427560000000003</v>
      </c>
      <c r="F2403">
        <v>180.39550499999999</v>
      </c>
      <c r="G2403">
        <v>5.1815790000000002</v>
      </c>
    </row>
    <row r="2404" spans="1:7" x14ac:dyDescent="0.25">
      <c r="A2404">
        <v>2403</v>
      </c>
      <c r="B2404">
        <v>195.784198</v>
      </c>
      <c r="C2404">
        <v>5.1815790000000002</v>
      </c>
      <c r="F2404">
        <v>180.39550499999999</v>
      </c>
      <c r="G2404">
        <v>5.1815790000000002</v>
      </c>
    </row>
    <row r="2405" spans="1:7" x14ac:dyDescent="0.25">
      <c r="A2405">
        <v>2404</v>
      </c>
      <c r="B2405">
        <v>195.784198</v>
      </c>
      <c r="C2405">
        <v>5.1815790000000002</v>
      </c>
      <c r="F2405">
        <v>180.39550499999999</v>
      </c>
      <c r="G2405">
        <v>5.1815790000000002</v>
      </c>
    </row>
    <row r="2406" spans="1:7" x14ac:dyDescent="0.25">
      <c r="A2406">
        <v>2405</v>
      </c>
      <c r="B2406">
        <v>195.784198</v>
      </c>
      <c r="C2406">
        <v>5.1815790000000002</v>
      </c>
      <c r="F2406">
        <v>180.52538200000001</v>
      </c>
      <c r="G2406">
        <v>5.2463569999999997</v>
      </c>
    </row>
    <row r="2407" spans="1:7" x14ac:dyDescent="0.25">
      <c r="A2407">
        <v>2406</v>
      </c>
      <c r="B2407">
        <v>195.784198</v>
      </c>
      <c r="C2407">
        <v>5.1815790000000002</v>
      </c>
      <c r="F2407">
        <v>180.85002299999999</v>
      </c>
      <c r="G2407">
        <v>5.1167990000000003</v>
      </c>
    </row>
    <row r="2408" spans="1:7" x14ac:dyDescent="0.25">
      <c r="A2408">
        <v>2407</v>
      </c>
      <c r="B2408">
        <v>195.784198</v>
      </c>
      <c r="C2408">
        <v>5.1815790000000002</v>
      </c>
      <c r="F2408">
        <v>180.85002299999999</v>
      </c>
      <c r="G2408">
        <v>5.1167990000000003</v>
      </c>
    </row>
    <row r="2409" spans="1:7" x14ac:dyDescent="0.25">
      <c r="A2409">
        <v>2408</v>
      </c>
      <c r="B2409">
        <v>195.784198</v>
      </c>
      <c r="C2409">
        <v>5.1815790000000002</v>
      </c>
      <c r="F2409">
        <v>180.85002299999999</v>
      </c>
      <c r="G2409">
        <v>5.1167990000000003</v>
      </c>
    </row>
    <row r="2410" spans="1:7" x14ac:dyDescent="0.25">
      <c r="A2410">
        <v>2409</v>
      </c>
      <c r="B2410">
        <v>195.784198</v>
      </c>
      <c r="C2410">
        <v>5.1815790000000002</v>
      </c>
      <c r="F2410">
        <v>180.85002299999999</v>
      </c>
      <c r="G2410">
        <v>5.1167990000000003</v>
      </c>
    </row>
    <row r="2411" spans="1:7" x14ac:dyDescent="0.25">
      <c r="A2411">
        <v>2410</v>
      </c>
      <c r="B2411">
        <v>195.784198</v>
      </c>
      <c r="C2411">
        <v>5.1815790000000002</v>
      </c>
      <c r="F2411">
        <v>180.85002299999999</v>
      </c>
      <c r="G2411">
        <v>5.1167990000000003</v>
      </c>
    </row>
    <row r="2412" spans="1:7" x14ac:dyDescent="0.25">
      <c r="A2412">
        <v>2411</v>
      </c>
      <c r="B2412">
        <v>195.784198</v>
      </c>
      <c r="C2412">
        <v>5.1815790000000002</v>
      </c>
      <c r="F2412">
        <v>180.85002299999999</v>
      </c>
      <c r="G2412">
        <v>5.0520209999999999</v>
      </c>
    </row>
    <row r="2413" spans="1:7" x14ac:dyDescent="0.25">
      <c r="A2413">
        <v>2412</v>
      </c>
      <c r="B2413">
        <v>195.784198</v>
      </c>
      <c r="C2413">
        <v>5.1815790000000002</v>
      </c>
      <c r="F2413">
        <v>180.97989999999999</v>
      </c>
      <c r="G2413">
        <v>5.0520209999999999</v>
      </c>
    </row>
    <row r="2414" spans="1:7" x14ac:dyDescent="0.25">
      <c r="A2414">
        <v>2413</v>
      </c>
      <c r="B2414">
        <v>195.784198</v>
      </c>
      <c r="C2414">
        <v>5.1815790000000002</v>
      </c>
      <c r="F2414">
        <v>180.97989999999999</v>
      </c>
      <c r="G2414">
        <v>5.0520209999999999</v>
      </c>
    </row>
    <row r="2415" spans="1:7" x14ac:dyDescent="0.25">
      <c r="A2415">
        <v>2414</v>
      </c>
      <c r="B2415">
        <v>195.784198</v>
      </c>
      <c r="C2415">
        <v>5.1815790000000002</v>
      </c>
      <c r="F2415">
        <v>180.97989999999999</v>
      </c>
      <c r="G2415">
        <v>5.0520209999999999</v>
      </c>
    </row>
    <row r="2416" spans="1:7" x14ac:dyDescent="0.25">
      <c r="A2416">
        <v>2415</v>
      </c>
      <c r="B2416">
        <v>195.784198</v>
      </c>
      <c r="C2416">
        <v>5.1815790000000002</v>
      </c>
      <c r="F2416">
        <v>180.97989999999999</v>
      </c>
      <c r="G2416">
        <v>5.0520209999999999</v>
      </c>
    </row>
    <row r="2417" spans="1:9" x14ac:dyDescent="0.25">
      <c r="A2417">
        <v>2416</v>
      </c>
      <c r="B2417">
        <v>195.784198</v>
      </c>
      <c r="C2417">
        <v>5.1815790000000002</v>
      </c>
      <c r="F2417">
        <v>180.97989999999999</v>
      </c>
      <c r="G2417">
        <v>5.0520209999999999</v>
      </c>
    </row>
    <row r="2418" spans="1:9" x14ac:dyDescent="0.25">
      <c r="A2418">
        <v>2417</v>
      </c>
      <c r="B2418">
        <v>195.784198</v>
      </c>
      <c r="C2418">
        <v>5.1815790000000002</v>
      </c>
      <c r="F2418">
        <v>180.97989999999999</v>
      </c>
      <c r="G2418">
        <v>5.0520209999999999</v>
      </c>
      <c r="H2418">
        <v>189.550838</v>
      </c>
      <c r="I2418">
        <v>7.3189679999999999</v>
      </c>
    </row>
    <row r="2419" spans="1:9" x14ac:dyDescent="0.25">
      <c r="A2419">
        <v>2418</v>
      </c>
      <c r="B2419">
        <v>195.784198</v>
      </c>
      <c r="C2419">
        <v>5.1815790000000002</v>
      </c>
      <c r="F2419">
        <v>180.97989999999999</v>
      </c>
      <c r="G2419">
        <v>5.0520209999999999</v>
      </c>
      <c r="H2419">
        <v>189.550838</v>
      </c>
      <c r="I2419">
        <v>7.3189679999999999</v>
      </c>
    </row>
    <row r="2420" spans="1:9" x14ac:dyDescent="0.25">
      <c r="A2420">
        <v>2419</v>
      </c>
      <c r="B2420">
        <v>195.784198</v>
      </c>
      <c r="C2420">
        <v>5.1815790000000002</v>
      </c>
      <c r="F2420">
        <v>181.49941000000001</v>
      </c>
      <c r="G2420">
        <v>5.0520209999999999</v>
      </c>
      <c r="H2420">
        <v>189.550838</v>
      </c>
      <c r="I2420">
        <v>7.3189679999999999</v>
      </c>
    </row>
    <row r="2421" spans="1:9" x14ac:dyDescent="0.25">
      <c r="A2421">
        <v>2420</v>
      </c>
      <c r="B2421">
        <v>195.784198</v>
      </c>
      <c r="C2421">
        <v>5.1815790000000002</v>
      </c>
      <c r="H2421">
        <v>189.550838</v>
      </c>
      <c r="I2421">
        <v>7.3189679999999999</v>
      </c>
    </row>
    <row r="2422" spans="1:9" x14ac:dyDescent="0.25">
      <c r="A2422">
        <v>2421</v>
      </c>
      <c r="B2422">
        <v>195.784198</v>
      </c>
      <c r="C2422">
        <v>5.1815790000000002</v>
      </c>
      <c r="H2422">
        <v>189.550838</v>
      </c>
      <c r="I2422">
        <v>7.3189679999999999</v>
      </c>
    </row>
    <row r="2423" spans="1:9" x14ac:dyDescent="0.25">
      <c r="A2423">
        <v>2422</v>
      </c>
      <c r="B2423">
        <v>195.784198</v>
      </c>
      <c r="C2423">
        <v>5.1815790000000002</v>
      </c>
      <c r="H2423">
        <v>189.550838</v>
      </c>
      <c r="I2423">
        <v>7.3189679999999999</v>
      </c>
    </row>
    <row r="2424" spans="1:9" x14ac:dyDescent="0.25">
      <c r="A2424">
        <v>2423</v>
      </c>
      <c r="B2424">
        <v>195.784198</v>
      </c>
      <c r="C2424">
        <v>5.1815790000000002</v>
      </c>
      <c r="H2424">
        <v>189.550838</v>
      </c>
      <c r="I2424">
        <v>7.3189679999999999</v>
      </c>
    </row>
    <row r="2425" spans="1:9" x14ac:dyDescent="0.25">
      <c r="A2425">
        <v>2424</v>
      </c>
      <c r="B2425">
        <v>195.784198</v>
      </c>
      <c r="C2425">
        <v>5.1815790000000002</v>
      </c>
      <c r="H2425">
        <v>189.550838</v>
      </c>
      <c r="I2425">
        <v>7.3189679999999999</v>
      </c>
    </row>
    <row r="2426" spans="1:9" x14ac:dyDescent="0.25">
      <c r="A2426">
        <v>2425</v>
      </c>
      <c r="H2426">
        <v>189.550838</v>
      </c>
      <c r="I2426">
        <v>7.3189679999999999</v>
      </c>
    </row>
    <row r="2427" spans="1:9" x14ac:dyDescent="0.25">
      <c r="A2427">
        <v>2426</v>
      </c>
      <c r="D2427">
        <v>204.70469900000001</v>
      </c>
      <c r="E2427">
        <v>6.6068160000000002</v>
      </c>
      <c r="H2427">
        <v>189.550838</v>
      </c>
      <c r="I2427">
        <v>7.3189679999999999</v>
      </c>
    </row>
    <row r="2428" spans="1:9" x14ac:dyDescent="0.25">
      <c r="A2428">
        <v>2427</v>
      </c>
      <c r="D2428">
        <v>204.70469900000001</v>
      </c>
      <c r="E2428">
        <v>6.6068160000000002</v>
      </c>
      <c r="H2428">
        <v>189.550838</v>
      </c>
      <c r="I2428">
        <v>7.3189679999999999</v>
      </c>
    </row>
    <row r="2429" spans="1:9" x14ac:dyDescent="0.25">
      <c r="A2429">
        <v>2428</v>
      </c>
      <c r="D2429">
        <v>204.70469900000001</v>
      </c>
      <c r="E2429">
        <v>6.6068160000000002</v>
      </c>
      <c r="H2429">
        <v>189.550838</v>
      </c>
      <c r="I2429">
        <v>7.3189679999999999</v>
      </c>
    </row>
    <row r="2430" spans="1:9" x14ac:dyDescent="0.25">
      <c r="A2430">
        <v>2429</v>
      </c>
      <c r="D2430">
        <v>204.70469900000001</v>
      </c>
      <c r="E2430">
        <v>6.6068160000000002</v>
      </c>
      <c r="H2430">
        <v>189.550838</v>
      </c>
      <c r="I2430">
        <v>7.3189679999999999</v>
      </c>
    </row>
    <row r="2431" spans="1:9" x14ac:dyDescent="0.25">
      <c r="A2431">
        <v>2430</v>
      </c>
      <c r="D2431">
        <v>204.70469900000001</v>
      </c>
      <c r="E2431">
        <v>6.6068160000000002</v>
      </c>
      <c r="H2431">
        <v>189.550838</v>
      </c>
      <c r="I2431">
        <v>7.3189679999999999</v>
      </c>
    </row>
    <row r="2432" spans="1:9" x14ac:dyDescent="0.25">
      <c r="A2432">
        <v>2431</v>
      </c>
      <c r="D2432">
        <v>204.70469900000001</v>
      </c>
      <c r="E2432">
        <v>6.6068160000000002</v>
      </c>
      <c r="H2432">
        <v>189.550838</v>
      </c>
      <c r="I2432">
        <v>7.3189679999999999</v>
      </c>
    </row>
    <row r="2433" spans="1:9" x14ac:dyDescent="0.25">
      <c r="A2433">
        <v>2432</v>
      </c>
      <c r="D2433">
        <v>204.70469900000001</v>
      </c>
      <c r="E2433">
        <v>6.6068160000000002</v>
      </c>
      <c r="H2433">
        <v>189.615724</v>
      </c>
      <c r="I2433">
        <v>7.3189679999999999</v>
      </c>
    </row>
    <row r="2434" spans="1:9" x14ac:dyDescent="0.25">
      <c r="A2434">
        <v>2433</v>
      </c>
      <c r="D2434">
        <v>204.70469900000001</v>
      </c>
      <c r="E2434">
        <v>6.6068160000000002</v>
      </c>
      <c r="H2434">
        <v>189.615724</v>
      </c>
      <c r="I2434">
        <v>7.3189679999999999</v>
      </c>
    </row>
    <row r="2435" spans="1:9" x14ac:dyDescent="0.25">
      <c r="A2435">
        <v>2434</v>
      </c>
      <c r="D2435">
        <v>204.70469900000001</v>
      </c>
      <c r="E2435">
        <v>6.6068160000000002</v>
      </c>
      <c r="H2435">
        <v>189.74560099999999</v>
      </c>
      <c r="I2435">
        <v>7.3837469999999996</v>
      </c>
    </row>
    <row r="2436" spans="1:9" x14ac:dyDescent="0.25">
      <c r="A2436">
        <v>2435</v>
      </c>
      <c r="D2436">
        <v>204.70469900000001</v>
      </c>
      <c r="E2436">
        <v>6.6068160000000002</v>
      </c>
      <c r="H2436">
        <v>189.74560099999999</v>
      </c>
      <c r="I2436">
        <v>7.3837469999999996</v>
      </c>
    </row>
    <row r="2437" spans="1:9" x14ac:dyDescent="0.25">
      <c r="A2437">
        <v>2436</v>
      </c>
      <c r="D2437">
        <v>204.70469900000001</v>
      </c>
      <c r="E2437">
        <v>6.6068160000000002</v>
      </c>
      <c r="H2437">
        <v>189.74560099999999</v>
      </c>
      <c r="I2437">
        <v>7.3837469999999996</v>
      </c>
    </row>
    <row r="2438" spans="1:9" x14ac:dyDescent="0.25">
      <c r="A2438">
        <v>2437</v>
      </c>
      <c r="D2438">
        <v>204.70469900000001</v>
      </c>
      <c r="E2438">
        <v>6.6068160000000002</v>
      </c>
      <c r="H2438">
        <v>189.74560099999999</v>
      </c>
      <c r="I2438">
        <v>7.3837469999999996</v>
      </c>
    </row>
    <row r="2439" spans="1:9" x14ac:dyDescent="0.25">
      <c r="A2439">
        <v>2438</v>
      </c>
      <c r="D2439">
        <v>204.70469900000001</v>
      </c>
      <c r="E2439">
        <v>6.6068160000000002</v>
      </c>
      <c r="H2439">
        <v>189.74560099999999</v>
      </c>
      <c r="I2439">
        <v>7.3837469999999996</v>
      </c>
    </row>
    <row r="2440" spans="1:9" x14ac:dyDescent="0.25">
      <c r="A2440">
        <v>2439</v>
      </c>
      <c r="D2440">
        <v>204.70469900000001</v>
      </c>
      <c r="E2440">
        <v>6.6068160000000002</v>
      </c>
      <c r="H2440">
        <v>190.20011600000001</v>
      </c>
      <c r="I2440">
        <v>7.5133049999999999</v>
      </c>
    </row>
    <row r="2441" spans="1:9" x14ac:dyDescent="0.25">
      <c r="A2441">
        <v>2440</v>
      </c>
      <c r="D2441">
        <v>204.70469900000001</v>
      </c>
      <c r="E2441">
        <v>6.6068160000000002</v>
      </c>
      <c r="H2441">
        <v>190.20011600000001</v>
      </c>
      <c r="I2441">
        <v>7.5133049999999999</v>
      </c>
    </row>
    <row r="2442" spans="1:9" x14ac:dyDescent="0.25">
      <c r="A2442">
        <v>2441</v>
      </c>
      <c r="D2442">
        <v>204.70469900000001</v>
      </c>
      <c r="E2442">
        <v>6.6068160000000002</v>
      </c>
      <c r="F2442">
        <v>198.121669</v>
      </c>
      <c r="G2442">
        <v>4.7929040000000001</v>
      </c>
    </row>
    <row r="2443" spans="1:9" x14ac:dyDescent="0.25">
      <c r="A2443">
        <v>2442</v>
      </c>
      <c r="D2443">
        <v>204.70469900000001</v>
      </c>
      <c r="E2443">
        <v>6.6068160000000002</v>
      </c>
      <c r="F2443">
        <v>198.121669</v>
      </c>
      <c r="G2443">
        <v>4.7929040000000001</v>
      </c>
    </row>
    <row r="2444" spans="1:9" x14ac:dyDescent="0.25">
      <c r="A2444">
        <v>2443</v>
      </c>
      <c r="D2444">
        <v>204.70469900000001</v>
      </c>
      <c r="E2444">
        <v>6.6068160000000002</v>
      </c>
      <c r="F2444">
        <v>198.121669</v>
      </c>
      <c r="G2444">
        <v>4.7929040000000001</v>
      </c>
    </row>
    <row r="2445" spans="1:9" x14ac:dyDescent="0.25">
      <c r="A2445">
        <v>2444</v>
      </c>
      <c r="D2445">
        <v>204.70469900000001</v>
      </c>
      <c r="E2445">
        <v>6.6068160000000002</v>
      </c>
      <c r="F2445">
        <v>198.121669</v>
      </c>
      <c r="G2445">
        <v>4.7929040000000001</v>
      </c>
    </row>
    <row r="2446" spans="1:9" x14ac:dyDescent="0.25">
      <c r="A2446">
        <v>2445</v>
      </c>
      <c r="D2446">
        <v>204.70469900000001</v>
      </c>
      <c r="E2446">
        <v>6.6068160000000002</v>
      </c>
      <c r="F2446">
        <v>198.121669</v>
      </c>
      <c r="G2446">
        <v>4.7929040000000001</v>
      </c>
    </row>
    <row r="2447" spans="1:9" x14ac:dyDescent="0.25">
      <c r="A2447">
        <v>2446</v>
      </c>
      <c r="D2447">
        <v>204.70469900000001</v>
      </c>
      <c r="E2447">
        <v>6.6068160000000002</v>
      </c>
      <c r="F2447">
        <v>198.121669</v>
      </c>
      <c r="G2447">
        <v>4.7929040000000001</v>
      </c>
    </row>
    <row r="2448" spans="1:9" x14ac:dyDescent="0.25">
      <c r="A2448">
        <v>2447</v>
      </c>
      <c r="B2448">
        <v>211.089675</v>
      </c>
      <c r="C2448">
        <v>5.1052299999999997</v>
      </c>
      <c r="D2448">
        <v>203.835521</v>
      </c>
      <c r="E2448">
        <v>6.2178310000000003</v>
      </c>
      <c r="F2448">
        <v>198.121669</v>
      </c>
      <c r="G2448">
        <v>4.7929040000000001</v>
      </c>
    </row>
    <row r="2449" spans="1:7" x14ac:dyDescent="0.25">
      <c r="A2449">
        <v>2448</v>
      </c>
      <c r="B2449">
        <v>211.089675</v>
      </c>
      <c r="C2449">
        <v>5.1052299999999997</v>
      </c>
      <c r="F2449">
        <v>198.121669</v>
      </c>
      <c r="G2449">
        <v>4.7929040000000001</v>
      </c>
    </row>
    <row r="2450" spans="1:7" x14ac:dyDescent="0.25">
      <c r="A2450">
        <v>2449</v>
      </c>
      <c r="B2450">
        <v>211.089675</v>
      </c>
      <c r="C2450">
        <v>5.1052299999999997</v>
      </c>
      <c r="F2450">
        <v>198.121669</v>
      </c>
      <c r="G2450">
        <v>4.7929040000000001</v>
      </c>
    </row>
    <row r="2451" spans="1:7" x14ac:dyDescent="0.25">
      <c r="A2451">
        <v>2450</v>
      </c>
      <c r="B2451">
        <v>211.089675</v>
      </c>
      <c r="C2451">
        <v>5.1052299999999997</v>
      </c>
      <c r="F2451">
        <v>198.121669</v>
      </c>
      <c r="G2451">
        <v>4.7929040000000001</v>
      </c>
    </row>
    <row r="2452" spans="1:7" x14ac:dyDescent="0.25">
      <c r="A2452">
        <v>2451</v>
      </c>
      <c r="B2452">
        <v>211.089675</v>
      </c>
      <c r="C2452">
        <v>5.1052299999999997</v>
      </c>
      <c r="F2452">
        <v>198.121669</v>
      </c>
      <c r="G2452">
        <v>4.7929040000000001</v>
      </c>
    </row>
    <row r="2453" spans="1:7" x14ac:dyDescent="0.25">
      <c r="A2453">
        <v>2452</v>
      </c>
      <c r="B2453">
        <v>211.089675</v>
      </c>
      <c r="C2453">
        <v>5.1052299999999997</v>
      </c>
      <c r="F2453">
        <v>198.121669</v>
      </c>
      <c r="G2453">
        <v>4.7929040000000001</v>
      </c>
    </row>
    <row r="2454" spans="1:7" x14ac:dyDescent="0.25">
      <c r="A2454">
        <v>2453</v>
      </c>
      <c r="B2454">
        <v>211.089675</v>
      </c>
      <c r="C2454">
        <v>5.1052299999999997</v>
      </c>
      <c r="F2454">
        <v>198.121669</v>
      </c>
      <c r="G2454">
        <v>4.7929040000000001</v>
      </c>
    </row>
    <row r="2455" spans="1:7" x14ac:dyDescent="0.25">
      <c r="A2455">
        <v>2454</v>
      </c>
      <c r="B2455">
        <v>211.089675</v>
      </c>
      <c r="C2455">
        <v>5.1052299999999997</v>
      </c>
      <c r="F2455">
        <v>198.121669</v>
      </c>
      <c r="G2455">
        <v>4.7929040000000001</v>
      </c>
    </row>
    <row r="2456" spans="1:7" x14ac:dyDescent="0.25">
      <c r="A2456">
        <v>2455</v>
      </c>
      <c r="B2456">
        <v>211.089675</v>
      </c>
      <c r="C2456">
        <v>5.1052299999999997</v>
      </c>
      <c r="F2456">
        <v>198.25154599999999</v>
      </c>
      <c r="G2456">
        <v>4.6634529999999996</v>
      </c>
    </row>
    <row r="2457" spans="1:7" x14ac:dyDescent="0.25">
      <c r="A2457">
        <v>2456</v>
      </c>
      <c r="B2457">
        <v>211.089675</v>
      </c>
      <c r="C2457">
        <v>5.1052299999999997</v>
      </c>
      <c r="F2457">
        <v>198.25154599999999</v>
      </c>
      <c r="G2457">
        <v>4.6634529999999996</v>
      </c>
    </row>
    <row r="2458" spans="1:7" x14ac:dyDescent="0.25">
      <c r="A2458">
        <v>2457</v>
      </c>
      <c r="B2458">
        <v>211.089675</v>
      </c>
      <c r="C2458">
        <v>5.1052299999999997</v>
      </c>
      <c r="F2458">
        <v>198.25154599999999</v>
      </c>
      <c r="G2458">
        <v>4.6634529999999996</v>
      </c>
    </row>
    <row r="2459" spans="1:7" x14ac:dyDescent="0.25">
      <c r="A2459">
        <v>2458</v>
      </c>
      <c r="B2459">
        <v>211.089675</v>
      </c>
      <c r="C2459">
        <v>5.1052299999999997</v>
      </c>
      <c r="F2459">
        <v>198.25154599999999</v>
      </c>
      <c r="G2459">
        <v>4.6634529999999996</v>
      </c>
    </row>
    <row r="2460" spans="1:7" x14ac:dyDescent="0.25">
      <c r="A2460">
        <v>2459</v>
      </c>
      <c r="B2460">
        <v>211.089675</v>
      </c>
      <c r="C2460">
        <v>5.1052299999999997</v>
      </c>
      <c r="F2460">
        <v>198.25154599999999</v>
      </c>
      <c r="G2460">
        <v>4.6634529999999996</v>
      </c>
    </row>
    <row r="2461" spans="1:7" x14ac:dyDescent="0.25">
      <c r="A2461">
        <v>2460</v>
      </c>
      <c r="B2461">
        <v>211.089675</v>
      </c>
      <c r="C2461">
        <v>5.1052299999999997</v>
      </c>
      <c r="F2461">
        <v>198.25154599999999</v>
      </c>
      <c r="G2461">
        <v>4.6634529999999996</v>
      </c>
    </row>
    <row r="2462" spans="1:7" x14ac:dyDescent="0.25">
      <c r="A2462">
        <v>2461</v>
      </c>
      <c r="B2462">
        <v>211.089675</v>
      </c>
      <c r="C2462">
        <v>5.1052299999999997</v>
      </c>
      <c r="F2462">
        <v>198.31643099999999</v>
      </c>
      <c r="G2462">
        <v>4.6634529999999996</v>
      </c>
    </row>
    <row r="2463" spans="1:7" x14ac:dyDescent="0.25">
      <c r="A2463">
        <v>2462</v>
      </c>
      <c r="B2463">
        <v>211.089675</v>
      </c>
      <c r="C2463">
        <v>5.1052299999999997</v>
      </c>
      <c r="F2463">
        <v>198.31643099999999</v>
      </c>
      <c r="G2463">
        <v>4.6634529999999996</v>
      </c>
    </row>
    <row r="2464" spans="1:7" x14ac:dyDescent="0.25">
      <c r="A2464">
        <v>2463</v>
      </c>
      <c r="B2464">
        <v>211.089675</v>
      </c>
      <c r="C2464">
        <v>5.1052299999999997</v>
      </c>
      <c r="F2464">
        <v>198.51119399999999</v>
      </c>
      <c r="G2464">
        <v>4.6634529999999996</v>
      </c>
    </row>
    <row r="2465" spans="1:9" x14ac:dyDescent="0.25">
      <c r="A2465">
        <v>2464</v>
      </c>
      <c r="B2465">
        <v>211.089675</v>
      </c>
      <c r="C2465">
        <v>5.1052299999999997</v>
      </c>
      <c r="F2465">
        <v>198.51119399999999</v>
      </c>
      <c r="G2465">
        <v>4.6634529999999996</v>
      </c>
    </row>
    <row r="2466" spans="1:9" x14ac:dyDescent="0.25">
      <c r="A2466">
        <v>2465</v>
      </c>
      <c r="B2466">
        <v>211.089675</v>
      </c>
      <c r="C2466">
        <v>5.1052299999999997</v>
      </c>
      <c r="H2466">
        <v>206.23798299999999</v>
      </c>
      <c r="I2466">
        <v>6.0883789999999998</v>
      </c>
    </row>
    <row r="2467" spans="1:9" x14ac:dyDescent="0.25">
      <c r="A2467">
        <v>2466</v>
      </c>
      <c r="B2467">
        <v>211.089675</v>
      </c>
      <c r="C2467">
        <v>5.1052299999999997</v>
      </c>
      <c r="H2467">
        <v>207.11407</v>
      </c>
      <c r="I2467">
        <v>6.6068160000000002</v>
      </c>
    </row>
    <row r="2468" spans="1:9" x14ac:dyDescent="0.25">
      <c r="A2468">
        <v>2467</v>
      </c>
      <c r="B2468">
        <v>211.390906</v>
      </c>
      <c r="C2468">
        <v>5.1652979999999999</v>
      </c>
      <c r="H2468">
        <v>207.11407</v>
      </c>
      <c r="I2468">
        <v>6.6068160000000002</v>
      </c>
    </row>
    <row r="2469" spans="1:9" x14ac:dyDescent="0.25">
      <c r="A2469">
        <v>2468</v>
      </c>
      <c r="B2469">
        <v>211.390906</v>
      </c>
      <c r="C2469">
        <v>5.1652979999999999</v>
      </c>
      <c r="H2469">
        <v>207.11407</v>
      </c>
      <c r="I2469">
        <v>6.6068160000000002</v>
      </c>
    </row>
    <row r="2470" spans="1:9" x14ac:dyDescent="0.25">
      <c r="A2470">
        <v>2469</v>
      </c>
      <c r="B2470">
        <v>211.571608</v>
      </c>
      <c r="C2470">
        <v>5.225365</v>
      </c>
      <c r="H2470">
        <v>207.11407</v>
      </c>
      <c r="I2470">
        <v>6.6068160000000002</v>
      </c>
    </row>
    <row r="2471" spans="1:9" x14ac:dyDescent="0.25">
      <c r="A2471">
        <v>2470</v>
      </c>
      <c r="B2471">
        <v>211.81257499999998</v>
      </c>
      <c r="C2471">
        <v>5.225365</v>
      </c>
      <c r="D2471">
        <v>218.61921599999999</v>
      </c>
      <c r="E2471">
        <v>6.8469860000000002</v>
      </c>
      <c r="H2471">
        <v>207.11407</v>
      </c>
      <c r="I2471">
        <v>6.6068160000000002</v>
      </c>
    </row>
    <row r="2472" spans="1:9" x14ac:dyDescent="0.25">
      <c r="A2472">
        <v>2471</v>
      </c>
      <c r="D2472">
        <v>218.61921599999999</v>
      </c>
      <c r="E2472">
        <v>6.8469860000000002</v>
      </c>
      <c r="H2472">
        <v>207.11407</v>
      </c>
      <c r="I2472">
        <v>6.6068160000000002</v>
      </c>
    </row>
    <row r="2473" spans="1:9" x14ac:dyDescent="0.25">
      <c r="A2473">
        <v>2472</v>
      </c>
      <c r="D2473">
        <v>218.61921599999999</v>
      </c>
      <c r="E2473">
        <v>6.8469860000000002</v>
      </c>
      <c r="H2473">
        <v>207.11407</v>
      </c>
      <c r="I2473">
        <v>6.6068160000000002</v>
      </c>
    </row>
    <row r="2474" spans="1:9" x14ac:dyDescent="0.25">
      <c r="A2474">
        <v>2473</v>
      </c>
      <c r="D2474">
        <v>218.61921599999999</v>
      </c>
      <c r="E2474">
        <v>6.8469860000000002</v>
      </c>
      <c r="H2474">
        <v>207.11407</v>
      </c>
      <c r="I2474">
        <v>6.6068160000000002</v>
      </c>
    </row>
    <row r="2475" spans="1:9" x14ac:dyDescent="0.25">
      <c r="A2475">
        <v>2474</v>
      </c>
      <c r="D2475">
        <v>218.61921599999999</v>
      </c>
      <c r="E2475">
        <v>6.8469860000000002</v>
      </c>
      <c r="H2475">
        <v>207.11407</v>
      </c>
      <c r="I2475">
        <v>6.6068160000000002</v>
      </c>
    </row>
    <row r="2476" spans="1:9" x14ac:dyDescent="0.25">
      <c r="A2476">
        <v>2475</v>
      </c>
      <c r="D2476">
        <v>218.61921599999999</v>
      </c>
      <c r="E2476">
        <v>6.8469860000000002</v>
      </c>
      <c r="H2476">
        <v>207.11407</v>
      </c>
      <c r="I2476">
        <v>6.6068160000000002</v>
      </c>
    </row>
    <row r="2477" spans="1:9" x14ac:dyDescent="0.25">
      <c r="A2477">
        <v>2476</v>
      </c>
      <c r="D2477">
        <v>218.61921599999999</v>
      </c>
      <c r="E2477">
        <v>6.8469860000000002</v>
      </c>
      <c r="H2477">
        <v>207.11407</v>
      </c>
      <c r="I2477">
        <v>6.6068160000000002</v>
      </c>
    </row>
    <row r="2478" spans="1:9" x14ac:dyDescent="0.25">
      <c r="A2478">
        <v>2477</v>
      </c>
      <c r="D2478">
        <v>218.61921599999999</v>
      </c>
      <c r="E2478">
        <v>6.8469860000000002</v>
      </c>
      <c r="H2478">
        <v>207.11407</v>
      </c>
      <c r="I2478">
        <v>6.6068160000000002</v>
      </c>
    </row>
    <row r="2479" spans="1:9" x14ac:dyDescent="0.25">
      <c r="A2479">
        <v>2478</v>
      </c>
      <c r="D2479">
        <v>218.61921599999999</v>
      </c>
      <c r="E2479">
        <v>6.8469860000000002</v>
      </c>
      <c r="H2479">
        <v>207.11407</v>
      </c>
      <c r="I2479">
        <v>6.6068160000000002</v>
      </c>
    </row>
    <row r="2480" spans="1:9" x14ac:dyDescent="0.25">
      <c r="A2480">
        <v>2479</v>
      </c>
      <c r="D2480">
        <v>218.61921599999999</v>
      </c>
      <c r="E2480">
        <v>6.8469860000000002</v>
      </c>
      <c r="H2480">
        <v>207.11407</v>
      </c>
      <c r="I2480">
        <v>6.6068160000000002</v>
      </c>
    </row>
    <row r="2481" spans="1:9" x14ac:dyDescent="0.25">
      <c r="A2481">
        <v>2480</v>
      </c>
      <c r="D2481">
        <v>218.61921599999999</v>
      </c>
      <c r="E2481">
        <v>6.8469860000000002</v>
      </c>
      <c r="H2481">
        <v>207.11407</v>
      </c>
      <c r="I2481">
        <v>6.6068160000000002</v>
      </c>
    </row>
    <row r="2482" spans="1:9" x14ac:dyDescent="0.25">
      <c r="A2482">
        <v>2481</v>
      </c>
      <c r="D2482">
        <v>218.61921599999999</v>
      </c>
      <c r="E2482">
        <v>6.8469860000000002</v>
      </c>
      <c r="H2482">
        <v>207.11407</v>
      </c>
      <c r="I2482">
        <v>6.6068160000000002</v>
      </c>
    </row>
    <row r="2483" spans="1:9" x14ac:dyDescent="0.25">
      <c r="A2483">
        <v>2482</v>
      </c>
      <c r="D2483">
        <v>218.61921599999999</v>
      </c>
      <c r="E2483">
        <v>6.8469860000000002</v>
      </c>
      <c r="H2483">
        <v>207.11407</v>
      </c>
      <c r="I2483">
        <v>6.6068160000000002</v>
      </c>
    </row>
    <row r="2484" spans="1:9" x14ac:dyDescent="0.25">
      <c r="A2484">
        <v>2483</v>
      </c>
      <c r="D2484">
        <v>218.61921599999999</v>
      </c>
      <c r="E2484">
        <v>6.8469860000000002</v>
      </c>
      <c r="H2484">
        <v>207.11407</v>
      </c>
      <c r="I2484">
        <v>6.6068160000000002</v>
      </c>
    </row>
    <row r="2485" spans="1:9" x14ac:dyDescent="0.25">
      <c r="A2485">
        <v>2484</v>
      </c>
      <c r="D2485">
        <v>218.61921599999999</v>
      </c>
      <c r="E2485">
        <v>6.8469860000000002</v>
      </c>
      <c r="H2485">
        <v>207.11407</v>
      </c>
      <c r="I2485">
        <v>6.6068160000000002</v>
      </c>
    </row>
    <row r="2486" spans="1:9" x14ac:dyDescent="0.25">
      <c r="A2486">
        <v>2485</v>
      </c>
      <c r="D2486">
        <v>218.61921599999999</v>
      </c>
      <c r="E2486">
        <v>6.8469860000000002</v>
      </c>
      <c r="H2486">
        <v>207.29486700000001</v>
      </c>
      <c r="I2486">
        <v>6.4866809999999999</v>
      </c>
    </row>
    <row r="2487" spans="1:9" x14ac:dyDescent="0.25">
      <c r="A2487">
        <v>2486</v>
      </c>
      <c r="D2487">
        <v>218.61921599999999</v>
      </c>
      <c r="E2487">
        <v>6.8469860000000002</v>
      </c>
      <c r="H2487">
        <v>207.415301</v>
      </c>
      <c r="I2487">
        <v>6.4866809999999999</v>
      </c>
    </row>
    <row r="2488" spans="1:9" x14ac:dyDescent="0.25">
      <c r="A2488">
        <v>2487</v>
      </c>
      <c r="D2488">
        <v>218.61921599999999</v>
      </c>
      <c r="E2488">
        <v>6.8469860000000002</v>
      </c>
      <c r="H2488">
        <v>207.415301</v>
      </c>
      <c r="I2488">
        <v>6.4866809999999999</v>
      </c>
    </row>
    <row r="2489" spans="1:9" x14ac:dyDescent="0.25">
      <c r="A2489">
        <v>2488</v>
      </c>
      <c r="D2489">
        <v>218.61921599999999</v>
      </c>
      <c r="E2489">
        <v>6.8469860000000002</v>
      </c>
      <c r="H2489">
        <v>207.415301</v>
      </c>
      <c r="I2489">
        <v>6.4866809999999999</v>
      </c>
    </row>
    <row r="2490" spans="1:9" x14ac:dyDescent="0.25">
      <c r="A2490">
        <v>2489</v>
      </c>
      <c r="D2490">
        <v>218.61921599999999</v>
      </c>
      <c r="E2490">
        <v>6.8469860000000002</v>
      </c>
      <c r="H2490">
        <v>207.415301</v>
      </c>
      <c r="I2490">
        <v>6.4866809999999999</v>
      </c>
    </row>
    <row r="2491" spans="1:9" x14ac:dyDescent="0.25">
      <c r="A2491">
        <v>2490</v>
      </c>
      <c r="D2491">
        <v>218.61921599999999</v>
      </c>
      <c r="E2491">
        <v>6.8469860000000002</v>
      </c>
      <c r="F2491">
        <v>214.10151200000001</v>
      </c>
      <c r="G2491">
        <v>5.1052299999999997</v>
      </c>
      <c r="H2491">
        <v>207.89723499999999</v>
      </c>
      <c r="I2491">
        <v>6.4866809999999999</v>
      </c>
    </row>
    <row r="2492" spans="1:9" x14ac:dyDescent="0.25">
      <c r="A2492">
        <v>2491</v>
      </c>
      <c r="D2492">
        <v>218.61921599999999</v>
      </c>
      <c r="E2492">
        <v>6.8469860000000002</v>
      </c>
      <c r="F2492">
        <v>214.10151200000001</v>
      </c>
      <c r="G2492">
        <v>5.1052299999999997</v>
      </c>
      <c r="H2492">
        <v>207.89723499999999</v>
      </c>
      <c r="I2492">
        <v>6.4866809999999999</v>
      </c>
    </row>
    <row r="2493" spans="1:9" x14ac:dyDescent="0.25">
      <c r="A2493">
        <v>2492</v>
      </c>
      <c r="B2493">
        <v>225.24525699999998</v>
      </c>
      <c r="C2493">
        <v>5.4055669999999996</v>
      </c>
      <c r="D2493">
        <v>218.61921599999999</v>
      </c>
      <c r="E2493">
        <v>6.8469860000000002</v>
      </c>
      <c r="F2493">
        <v>214.10151200000001</v>
      </c>
      <c r="G2493">
        <v>5.1052299999999997</v>
      </c>
      <c r="H2493">
        <v>207.89723499999999</v>
      </c>
      <c r="I2493">
        <v>6.4866809999999999</v>
      </c>
    </row>
    <row r="2494" spans="1:9" x14ac:dyDescent="0.25">
      <c r="A2494">
        <v>2493</v>
      </c>
      <c r="B2494">
        <v>225.24525699999998</v>
      </c>
      <c r="C2494">
        <v>5.4055669999999996</v>
      </c>
      <c r="D2494">
        <v>218.61921599999999</v>
      </c>
      <c r="E2494">
        <v>6.8469860000000002</v>
      </c>
      <c r="F2494">
        <v>214.10151200000001</v>
      </c>
      <c r="G2494">
        <v>5.1052299999999997</v>
      </c>
      <c r="H2494">
        <v>207.89723499999999</v>
      </c>
      <c r="I2494">
        <v>6.4866809999999999</v>
      </c>
    </row>
    <row r="2495" spans="1:9" x14ac:dyDescent="0.25">
      <c r="A2495">
        <v>2494</v>
      </c>
      <c r="B2495">
        <v>225.24525699999998</v>
      </c>
      <c r="C2495">
        <v>5.4055669999999996</v>
      </c>
      <c r="F2495">
        <v>214.10151200000001</v>
      </c>
      <c r="G2495">
        <v>5.1052299999999997</v>
      </c>
      <c r="H2495">
        <v>207.89723499999999</v>
      </c>
      <c r="I2495">
        <v>6.4866809999999999</v>
      </c>
    </row>
    <row r="2496" spans="1:9" x14ac:dyDescent="0.25">
      <c r="A2496">
        <v>2495</v>
      </c>
      <c r="B2496">
        <v>225.24525699999998</v>
      </c>
      <c r="C2496">
        <v>5.4055669999999996</v>
      </c>
      <c r="F2496">
        <v>214.10151200000001</v>
      </c>
      <c r="G2496">
        <v>5.1052299999999997</v>
      </c>
    </row>
    <row r="2497" spans="1:7" x14ac:dyDescent="0.25">
      <c r="A2497">
        <v>2496</v>
      </c>
      <c r="B2497">
        <v>225.24525699999998</v>
      </c>
      <c r="C2497">
        <v>5.4055669999999996</v>
      </c>
      <c r="F2497">
        <v>214.10151200000001</v>
      </c>
      <c r="G2497">
        <v>5.1052299999999997</v>
      </c>
    </row>
    <row r="2498" spans="1:7" x14ac:dyDescent="0.25">
      <c r="A2498">
        <v>2497</v>
      </c>
      <c r="B2498">
        <v>225.24525699999998</v>
      </c>
      <c r="C2498">
        <v>5.4055669999999996</v>
      </c>
      <c r="F2498">
        <v>214.10151200000001</v>
      </c>
      <c r="G2498">
        <v>5.1052299999999997</v>
      </c>
    </row>
    <row r="2499" spans="1:7" x14ac:dyDescent="0.25">
      <c r="A2499">
        <v>2498</v>
      </c>
      <c r="B2499">
        <v>225.24525699999998</v>
      </c>
      <c r="C2499">
        <v>5.4055669999999996</v>
      </c>
      <c r="F2499">
        <v>214.10151200000001</v>
      </c>
      <c r="G2499">
        <v>5.1052299999999997</v>
      </c>
    </row>
    <row r="2500" spans="1:7" x14ac:dyDescent="0.25">
      <c r="A2500">
        <v>2499</v>
      </c>
      <c r="B2500">
        <v>225.24525699999998</v>
      </c>
      <c r="C2500">
        <v>5.4055669999999996</v>
      </c>
      <c r="F2500">
        <v>214.10151200000001</v>
      </c>
      <c r="G2500">
        <v>5.1052299999999997</v>
      </c>
    </row>
    <row r="2501" spans="1:7" x14ac:dyDescent="0.25">
      <c r="A2501">
        <v>2500</v>
      </c>
      <c r="B2501">
        <v>225.24525699999998</v>
      </c>
      <c r="C2501">
        <v>5.4055669999999996</v>
      </c>
      <c r="F2501">
        <v>214.10151200000001</v>
      </c>
      <c r="G2501">
        <v>5.1052299999999997</v>
      </c>
    </row>
    <row r="2502" spans="1:7" x14ac:dyDescent="0.25">
      <c r="A2502">
        <v>2501</v>
      </c>
      <c r="B2502">
        <v>225.24525699999998</v>
      </c>
      <c r="C2502">
        <v>5.4055669999999996</v>
      </c>
      <c r="F2502">
        <v>214.10151200000001</v>
      </c>
      <c r="G2502">
        <v>5.1052299999999997</v>
      </c>
    </row>
    <row r="2503" spans="1:7" x14ac:dyDescent="0.25">
      <c r="A2503">
        <v>2502</v>
      </c>
      <c r="B2503">
        <v>225.24525699999998</v>
      </c>
      <c r="C2503">
        <v>5.4055669999999996</v>
      </c>
      <c r="F2503">
        <v>214.10151200000001</v>
      </c>
      <c r="G2503">
        <v>5.1052299999999997</v>
      </c>
    </row>
    <row r="2504" spans="1:7" x14ac:dyDescent="0.25">
      <c r="A2504">
        <v>2503</v>
      </c>
      <c r="B2504">
        <v>225.24525699999998</v>
      </c>
      <c r="C2504">
        <v>5.4055669999999996</v>
      </c>
      <c r="F2504">
        <v>214.10151200000001</v>
      </c>
      <c r="G2504">
        <v>5.1052299999999997</v>
      </c>
    </row>
    <row r="2505" spans="1:7" x14ac:dyDescent="0.25">
      <c r="A2505">
        <v>2504</v>
      </c>
      <c r="B2505">
        <v>225.24525699999998</v>
      </c>
      <c r="C2505">
        <v>5.4055669999999996</v>
      </c>
      <c r="F2505">
        <v>214.10151200000001</v>
      </c>
      <c r="G2505">
        <v>5.1052299999999997</v>
      </c>
    </row>
    <row r="2506" spans="1:7" x14ac:dyDescent="0.25">
      <c r="A2506">
        <v>2505</v>
      </c>
      <c r="B2506">
        <v>225.24525699999998</v>
      </c>
      <c r="C2506">
        <v>5.4055669999999996</v>
      </c>
      <c r="F2506">
        <v>214.10151200000001</v>
      </c>
      <c r="G2506">
        <v>5.1052299999999997</v>
      </c>
    </row>
    <row r="2507" spans="1:7" x14ac:dyDescent="0.25">
      <c r="A2507">
        <v>2506</v>
      </c>
      <c r="B2507">
        <v>225.24525699999998</v>
      </c>
      <c r="C2507">
        <v>5.4055669999999996</v>
      </c>
      <c r="F2507">
        <v>214.10151200000001</v>
      </c>
      <c r="G2507">
        <v>5.1052299999999997</v>
      </c>
    </row>
    <row r="2508" spans="1:7" x14ac:dyDescent="0.25">
      <c r="A2508">
        <v>2507</v>
      </c>
      <c r="B2508">
        <v>225.24525699999998</v>
      </c>
      <c r="C2508">
        <v>5.4055669999999996</v>
      </c>
      <c r="F2508">
        <v>214.10151200000001</v>
      </c>
      <c r="G2508">
        <v>5.1052299999999997</v>
      </c>
    </row>
    <row r="2509" spans="1:7" x14ac:dyDescent="0.25">
      <c r="A2509">
        <v>2508</v>
      </c>
      <c r="B2509">
        <v>225.24525699999998</v>
      </c>
      <c r="C2509">
        <v>5.4055669999999996</v>
      </c>
      <c r="F2509">
        <v>214.10151200000001</v>
      </c>
      <c r="G2509">
        <v>5.1052299999999997</v>
      </c>
    </row>
    <row r="2510" spans="1:7" x14ac:dyDescent="0.25">
      <c r="A2510">
        <v>2509</v>
      </c>
      <c r="B2510">
        <v>225.24525699999998</v>
      </c>
      <c r="C2510">
        <v>5.4055669999999996</v>
      </c>
      <c r="F2510">
        <v>214.10151200000001</v>
      </c>
      <c r="G2510">
        <v>5.1052299999999997</v>
      </c>
    </row>
    <row r="2511" spans="1:7" x14ac:dyDescent="0.25">
      <c r="A2511">
        <v>2510</v>
      </c>
      <c r="B2511">
        <v>225.24525699999998</v>
      </c>
      <c r="C2511">
        <v>5.4055669999999996</v>
      </c>
      <c r="F2511">
        <v>214.10151200000001</v>
      </c>
      <c r="G2511">
        <v>5.1052299999999997</v>
      </c>
    </row>
    <row r="2512" spans="1:7" x14ac:dyDescent="0.25">
      <c r="A2512">
        <v>2511</v>
      </c>
      <c r="B2512">
        <v>225.24525699999998</v>
      </c>
      <c r="C2512">
        <v>5.4055669999999996</v>
      </c>
      <c r="F2512">
        <v>214.10151200000001</v>
      </c>
      <c r="G2512">
        <v>5.1052299999999997</v>
      </c>
    </row>
    <row r="2513" spans="1:9" x14ac:dyDescent="0.25">
      <c r="A2513">
        <v>2512</v>
      </c>
      <c r="B2513">
        <v>225.24525699999998</v>
      </c>
      <c r="C2513">
        <v>5.4055669999999996</v>
      </c>
      <c r="F2513">
        <v>214.10151200000001</v>
      </c>
      <c r="G2513">
        <v>5.1052299999999997</v>
      </c>
    </row>
    <row r="2514" spans="1:9" x14ac:dyDescent="0.25">
      <c r="A2514">
        <v>2513</v>
      </c>
      <c r="B2514">
        <v>225.24525699999998</v>
      </c>
      <c r="C2514">
        <v>5.4055669999999996</v>
      </c>
      <c r="F2514">
        <v>214.10151200000001</v>
      </c>
      <c r="G2514">
        <v>5.1052299999999997</v>
      </c>
    </row>
    <row r="2515" spans="1:9" x14ac:dyDescent="0.25">
      <c r="A2515">
        <v>2514</v>
      </c>
      <c r="B2515">
        <v>225.30542299999999</v>
      </c>
      <c r="C2515">
        <v>5.3455000000000004</v>
      </c>
      <c r="F2515">
        <v>214.10151200000001</v>
      </c>
      <c r="G2515">
        <v>5.1052299999999997</v>
      </c>
    </row>
    <row r="2516" spans="1:9" x14ac:dyDescent="0.25">
      <c r="A2516">
        <v>2515</v>
      </c>
      <c r="B2516">
        <v>225.48612499999999</v>
      </c>
      <c r="C2516">
        <v>5.4055669999999996</v>
      </c>
      <c r="F2516">
        <v>214.342479</v>
      </c>
      <c r="G2516">
        <v>5.1052299999999997</v>
      </c>
    </row>
    <row r="2517" spans="1:9" x14ac:dyDescent="0.25">
      <c r="A2517">
        <v>2516</v>
      </c>
      <c r="D2517">
        <v>233.01566600000001</v>
      </c>
      <c r="E2517">
        <v>6.9070530000000003</v>
      </c>
      <c r="F2517">
        <v>214.342479</v>
      </c>
      <c r="G2517">
        <v>5.1052299999999997</v>
      </c>
    </row>
    <row r="2518" spans="1:9" x14ac:dyDescent="0.25">
      <c r="A2518">
        <v>2517</v>
      </c>
      <c r="D2518">
        <v>233.01566600000001</v>
      </c>
      <c r="E2518">
        <v>6.9070530000000003</v>
      </c>
      <c r="F2518">
        <v>214.40274299999999</v>
      </c>
      <c r="G2518">
        <v>5.1052299999999997</v>
      </c>
    </row>
    <row r="2519" spans="1:9" x14ac:dyDescent="0.25">
      <c r="A2519">
        <v>2518</v>
      </c>
      <c r="D2519">
        <v>233.01566600000001</v>
      </c>
      <c r="E2519">
        <v>6.9070530000000003</v>
      </c>
      <c r="F2519">
        <v>214.64361099999999</v>
      </c>
      <c r="G2519">
        <v>5.1052299999999997</v>
      </c>
    </row>
    <row r="2520" spans="1:9" x14ac:dyDescent="0.25">
      <c r="A2520">
        <v>2519</v>
      </c>
      <c r="D2520">
        <v>233.01566600000001</v>
      </c>
      <c r="E2520">
        <v>6.9070530000000003</v>
      </c>
      <c r="F2520">
        <v>214.64361099999999</v>
      </c>
      <c r="G2520">
        <v>5.1052299999999997</v>
      </c>
    </row>
    <row r="2521" spans="1:9" x14ac:dyDescent="0.25">
      <c r="A2521">
        <v>2520</v>
      </c>
      <c r="D2521">
        <v>233.01566600000001</v>
      </c>
      <c r="E2521">
        <v>6.9070530000000003</v>
      </c>
      <c r="H2521">
        <v>222.414119</v>
      </c>
      <c r="I2521">
        <v>7.1473230000000001</v>
      </c>
    </row>
    <row r="2522" spans="1:9" x14ac:dyDescent="0.25">
      <c r="A2522">
        <v>2521</v>
      </c>
      <c r="D2522">
        <v>233.01566600000001</v>
      </c>
      <c r="E2522">
        <v>6.9070530000000003</v>
      </c>
      <c r="H2522">
        <v>222.414119</v>
      </c>
      <c r="I2522">
        <v>7.1473230000000001</v>
      </c>
    </row>
    <row r="2523" spans="1:9" x14ac:dyDescent="0.25">
      <c r="A2523">
        <v>2522</v>
      </c>
      <c r="D2523">
        <v>233.01566600000001</v>
      </c>
      <c r="E2523">
        <v>6.9070530000000003</v>
      </c>
      <c r="H2523">
        <v>222.414119</v>
      </c>
      <c r="I2523">
        <v>7.1473230000000001</v>
      </c>
    </row>
    <row r="2524" spans="1:9" x14ac:dyDescent="0.25">
      <c r="A2524">
        <v>2523</v>
      </c>
      <c r="D2524">
        <v>233.01566600000001</v>
      </c>
      <c r="E2524">
        <v>6.9070530000000003</v>
      </c>
      <c r="H2524">
        <v>222.414119</v>
      </c>
      <c r="I2524">
        <v>7.1473230000000001</v>
      </c>
    </row>
    <row r="2525" spans="1:9" x14ac:dyDescent="0.25">
      <c r="A2525">
        <v>2524</v>
      </c>
      <c r="D2525">
        <v>233.01566600000001</v>
      </c>
      <c r="E2525">
        <v>6.9070530000000003</v>
      </c>
      <c r="H2525">
        <v>222.414119</v>
      </c>
      <c r="I2525">
        <v>7.1473230000000001</v>
      </c>
    </row>
    <row r="2526" spans="1:9" x14ac:dyDescent="0.25">
      <c r="A2526">
        <v>2525</v>
      </c>
      <c r="D2526">
        <v>233.01566600000001</v>
      </c>
      <c r="E2526">
        <v>6.9070530000000003</v>
      </c>
      <c r="H2526">
        <v>222.414119</v>
      </c>
      <c r="I2526">
        <v>7.1473230000000001</v>
      </c>
    </row>
    <row r="2527" spans="1:9" x14ac:dyDescent="0.25">
      <c r="A2527">
        <v>2526</v>
      </c>
      <c r="D2527">
        <v>233.01566600000001</v>
      </c>
      <c r="E2527">
        <v>6.9070530000000003</v>
      </c>
      <c r="H2527">
        <v>222.414119</v>
      </c>
      <c r="I2527">
        <v>7.1473230000000001</v>
      </c>
    </row>
    <row r="2528" spans="1:9" x14ac:dyDescent="0.25">
      <c r="A2528">
        <v>2527</v>
      </c>
      <c r="D2528">
        <v>233.01566600000001</v>
      </c>
      <c r="E2528">
        <v>6.9070530000000003</v>
      </c>
      <c r="H2528">
        <v>222.414119</v>
      </c>
      <c r="I2528">
        <v>7.1473230000000001</v>
      </c>
    </row>
    <row r="2529" spans="1:9" x14ac:dyDescent="0.25">
      <c r="A2529">
        <v>2528</v>
      </c>
      <c r="D2529">
        <v>233.01566600000001</v>
      </c>
      <c r="E2529">
        <v>6.9070530000000003</v>
      </c>
      <c r="H2529">
        <v>222.414119</v>
      </c>
      <c r="I2529">
        <v>7.1473230000000001</v>
      </c>
    </row>
    <row r="2530" spans="1:9" x14ac:dyDescent="0.25">
      <c r="A2530">
        <v>2529</v>
      </c>
      <c r="D2530">
        <v>233.01566600000001</v>
      </c>
      <c r="E2530">
        <v>6.9070530000000003</v>
      </c>
      <c r="H2530">
        <v>222.414119</v>
      </c>
      <c r="I2530">
        <v>7.1473230000000001</v>
      </c>
    </row>
    <row r="2531" spans="1:9" x14ac:dyDescent="0.25">
      <c r="A2531">
        <v>2530</v>
      </c>
      <c r="D2531">
        <v>233.01566600000001</v>
      </c>
      <c r="E2531">
        <v>6.9070530000000003</v>
      </c>
      <c r="H2531">
        <v>222.414119</v>
      </c>
      <c r="I2531">
        <v>7.1473230000000001</v>
      </c>
    </row>
    <row r="2532" spans="1:9" x14ac:dyDescent="0.25">
      <c r="A2532">
        <v>2531</v>
      </c>
      <c r="D2532">
        <v>233.01566600000001</v>
      </c>
      <c r="E2532">
        <v>6.9070530000000003</v>
      </c>
      <c r="H2532">
        <v>222.414119</v>
      </c>
      <c r="I2532">
        <v>7.1473230000000001</v>
      </c>
    </row>
    <row r="2533" spans="1:9" x14ac:dyDescent="0.25">
      <c r="A2533">
        <v>2532</v>
      </c>
      <c r="D2533">
        <v>233.01566600000001</v>
      </c>
      <c r="E2533">
        <v>6.9070530000000003</v>
      </c>
      <c r="H2533">
        <v>222.414119</v>
      </c>
      <c r="I2533">
        <v>7.1473230000000001</v>
      </c>
    </row>
    <row r="2534" spans="1:9" x14ac:dyDescent="0.25">
      <c r="A2534">
        <v>2533</v>
      </c>
      <c r="D2534">
        <v>233.01566600000001</v>
      </c>
      <c r="E2534">
        <v>6.9070530000000003</v>
      </c>
      <c r="H2534">
        <v>222.414119</v>
      </c>
      <c r="I2534">
        <v>7.1473230000000001</v>
      </c>
    </row>
    <row r="2535" spans="1:9" x14ac:dyDescent="0.25">
      <c r="A2535">
        <v>2534</v>
      </c>
      <c r="D2535">
        <v>233.01566600000001</v>
      </c>
      <c r="E2535">
        <v>6.9070530000000003</v>
      </c>
      <c r="H2535">
        <v>222.414119</v>
      </c>
      <c r="I2535">
        <v>7.1473230000000001</v>
      </c>
    </row>
    <row r="2536" spans="1:9" x14ac:dyDescent="0.25">
      <c r="A2536">
        <v>2535</v>
      </c>
      <c r="D2536">
        <v>233.01566600000001</v>
      </c>
      <c r="E2536">
        <v>6.9070530000000003</v>
      </c>
      <c r="H2536">
        <v>222.414119</v>
      </c>
      <c r="I2536">
        <v>7.1473230000000001</v>
      </c>
    </row>
    <row r="2537" spans="1:9" x14ac:dyDescent="0.25">
      <c r="A2537">
        <v>2536</v>
      </c>
      <c r="D2537">
        <v>233.01566600000001</v>
      </c>
      <c r="E2537">
        <v>6.9070530000000003</v>
      </c>
      <c r="H2537">
        <v>222.414119</v>
      </c>
      <c r="I2537">
        <v>7.1473230000000001</v>
      </c>
    </row>
    <row r="2538" spans="1:9" x14ac:dyDescent="0.25">
      <c r="A2538">
        <v>2537</v>
      </c>
      <c r="B2538">
        <v>238.979072</v>
      </c>
      <c r="C2538">
        <v>5.4656349999999998</v>
      </c>
      <c r="D2538">
        <v>233.01566600000001</v>
      </c>
      <c r="E2538">
        <v>6.9070530000000003</v>
      </c>
      <c r="H2538">
        <v>222.414119</v>
      </c>
      <c r="I2538">
        <v>7.1473230000000001</v>
      </c>
    </row>
    <row r="2539" spans="1:9" x14ac:dyDescent="0.25">
      <c r="A2539">
        <v>2538</v>
      </c>
      <c r="B2539">
        <v>238.979072</v>
      </c>
      <c r="C2539">
        <v>5.4656349999999998</v>
      </c>
      <c r="D2539">
        <v>233.01566600000001</v>
      </c>
      <c r="E2539">
        <v>6.9070530000000003</v>
      </c>
      <c r="H2539">
        <v>222.414119</v>
      </c>
      <c r="I2539">
        <v>7.1473230000000001</v>
      </c>
    </row>
    <row r="2540" spans="1:9" x14ac:dyDescent="0.25">
      <c r="A2540">
        <v>2539</v>
      </c>
      <c r="B2540">
        <v>238.979072</v>
      </c>
      <c r="C2540">
        <v>5.4656349999999998</v>
      </c>
      <c r="D2540">
        <v>233.01566600000001</v>
      </c>
      <c r="E2540">
        <v>6.9070530000000003</v>
      </c>
      <c r="H2540">
        <v>222.414119</v>
      </c>
      <c r="I2540">
        <v>7.1473230000000001</v>
      </c>
    </row>
    <row r="2541" spans="1:9" x14ac:dyDescent="0.25">
      <c r="A2541">
        <v>2540</v>
      </c>
      <c r="B2541">
        <v>238.979072</v>
      </c>
      <c r="C2541">
        <v>5.4656349999999998</v>
      </c>
      <c r="D2541">
        <v>233.01566600000001</v>
      </c>
      <c r="E2541">
        <v>6.9070530000000003</v>
      </c>
      <c r="H2541">
        <v>222.414119</v>
      </c>
      <c r="I2541">
        <v>7.1473230000000001</v>
      </c>
    </row>
    <row r="2542" spans="1:9" x14ac:dyDescent="0.25">
      <c r="A2542">
        <v>2541</v>
      </c>
      <c r="B2542">
        <v>238.979072</v>
      </c>
      <c r="C2542">
        <v>5.4656349999999998</v>
      </c>
      <c r="D2542">
        <v>233.01566600000001</v>
      </c>
      <c r="E2542">
        <v>6.9070530000000003</v>
      </c>
      <c r="H2542">
        <v>222.53455199999999</v>
      </c>
      <c r="I2542">
        <v>6.9671200000000004</v>
      </c>
    </row>
    <row r="2543" spans="1:9" x14ac:dyDescent="0.25">
      <c r="A2543">
        <v>2542</v>
      </c>
      <c r="B2543">
        <v>238.979072</v>
      </c>
      <c r="C2543">
        <v>5.4656349999999998</v>
      </c>
      <c r="H2543">
        <v>222.53455199999999</v>
      </c>
      <c r="I2543">
        <v>6.9671200000000004</v>
      </c>
    </row>
    <row r="2544" spans="1:9" x14ac:dyDescent="0.25">
      <c r="A2544">
        <v>2543</v>
      </c>
      <c r="B2544">
        <v>238.979072</v>
      </c>
      <c r="C2544">
        <v>5.4656349999999998</v>
      </c>
      <c r="H2544">
        <v>222.53455199999999</v>
      </c>
      <c r="I2544">
        <v>6.9671200000000004</v>
      </c>
    </row>
    <row r="2545" spans="1:9" x14ac:dyDescent="0.25">
      <c r="A2545">
        <v>2544</v>
      </c>
      <c r="B2545">
        <v>238.979072</v>
      </c>
      <c r="C2545">
        <v>5.4656349999999998</v>
      </c>
      <c r="F2545">
        <v>229.34129200000001</v>
      </c>
      <c r="G2545">
        <v>4.8649610000000001</v>
      </c>
      <c r="H2545">
        <v>222.53455199999999</v>
      </c>
      <c r="I2545">
        <v>6.9671200000000004</v>
      </c>
    </row>
    <row r="2546" spans="1:9" x14ac:dyDescent="0.25">
      <c r="A2546">
        <v>2545</v>
      </c>
      <c r="B2546">
        <v>238.979072</v>
      </c>
      <c r="C2546">
        <v>5.4656349999999998</v>
      </c>
      <c r="F2546">
        <v>229.34129200000001</v>
      </c>
      <c r="G2546">
        <v>4.8649610000000001</v>
      </c>
      <c r="H2546">
        <v>222.53455199999999</v>
      </c>
      <c r="I2546">
        <v>6.9671200000000004</v>
      </c>
    </row>
    <row r="2547" spans="1:9" x14ac:dyDescent="0.25">
      <c r="A2547">
        <v>2546</v>
      </c>
      <c r="B2547">
        <v>238.979072</v>
      </c>
      <c r="C2547">
        <v>5.4656349999999998</v>
      </c>
      <c r="F2547">
        <v>229.34129200000001</v>
      </c>
      <c r="G2547">
        <v>4.8649610000000001</v>
      </c>
      <c r="H2547">
        <v>222.53455199999999</v>
      </c>
      <c r="I2547">
        <v>6.9671200000000004</v>
      </c>
    </row>
    <row r="2548" spans="1:9" x14ac:dyDescent="0.25">
      <c r="A2548">
        <v>2547</v>
      </c>
      <c r="B2548">
        <v>238.979072</v>
      </c>
      <c r="C2548">
        <v>5.4656349999999998</v>
      </c>
      <c r="F2548">
        <v>229.34129200000001</v>
      </c>
      <c r="G2548">
        <v>4.8649610000000001</v>
      </c>
      <c r="H2548">
        <v>222.775519</v>
      </c>
      <c r="I2548">
        <v>6.9070530000000003</v>
      </c>
    </row>
    <row r="2549" spans="1:9" x14ac:dyDescent="0.25">
      <c r="A2549">
        <v>2548</v>
      </c>
      <c r="B2549">
        <v>238.979072</v>
      </c>
      <c r="C2549">
        <v>5.4656349999999998</v>
      </c>
      <c r="F2549">
        <v>229.34129200000001</v>
      </c>
      <c r="G2549">
        <v>4.8649610000000001</v>
      </c>
      <c r="H2549">
        <v>222.896052</v>
      </c>
      <c r="I2549">
        <v>6.8469860000000002</v>
      </c>
    </row>
    <row r="2550" spans="1:9" x14ac:dyDescent="0.25">
      <c r="A2550">
        <v>2549</v>
      </c>
      <c r="B2550">
        <v>238.979072</v>
      </c>
      <c r="C2550">
        <v>5.4656349999999998</v>
      </c>
      <c r="F2550">
        <v>229.34129200000001</v>
      </c>
      <c r="G2550">
        <v>4.8649610000000001</v>
      </c>
      <c r="H2550">
        <v>222.896052</v>
      </c>
      <c r="I2550">
        <v>6.8469860000000002</v>
      </c>
    </row>
    <row r="2551" spans="1:9" x14ac:dyDescent="0.25">
      <c r="A2551">
        <v>2550</v>
      </c>
      <c r="B2551">
        <v>238.979072</v>
      </c>
      <c r="C2551">
        <v>5.4656349999999998</v>
      </c>
      <c r="F2551">
        <v>229.34129200000001</v>
      </c>
      <c r="G2551">
        <v>4.8649610000000001</v>
      </c>
      <c r="H2551">
        <v>222.896052</v>
      </c>
      <c r="I2551">
        <v>6.8469860000000002</v>
      </c>
    </row>
    <row r="2552" spans="1:9" x14ac:dyDescent="0.25">
      <c r="A2552">
        <v>2551</v>
      </c>
      <c r="B2552">
        <v>238.979072</v>
      </c>
      <c r="C2552">
        <v>5.4656349999999998</v>
      </c>
      <c r="F2552">
        <v>229.34129200000001</v>
      </c>
      <c r="G2552">
        <v>4.8649610000000001</v>
      </c>
      <c r="H2552">
        <v>222.896052</v>
      </c>
      <c r="I2552">
        <v>6.8469860000000002</v>
      </c>
    </row>
    <row r="2553" spans="1:9" x14ac:dyDescent="0.25">
      <c r="A2553">
        <v>2552</v>
      </c>
      <c r="B2553">
        <v>238.979072</v>
      </c>
      <c r="C2553">
        <v>5.4656349999999998</v>
      </c>
      <c r="F2553">
        <v>229.34129200000001</v>
      </c>
      <c r="G2553">
        <v>4.8649610000000001</v>
      </c>
      <c r="H2553">
        <v>222.896052</v>
      </c>
      <c r="I2553">
        <v>6.8469860000000002</v>
      </c>
    </row>
    <row r="2554" spans="1:9" x14ac:dyDescent="0.25">
      <c r="A2554">
        <v>2553</v>
      </c>
      <c r="B2554">
        <v>238.979072</v>
      </c>
      <c r="C2554">
        <v>5.4656349999999998</v>
      </c>
      <c r="F2554">
        <v>229.34129200000001</v>
      </c>
      <c r="G2554">
        <v>4.8649610000000001</v>
      </c>
      <c r="H2554">
        <v>222.896052</v>
      </c>
      <c r="I2554">
        <v>6.8469860000000002</v>
      </c>
    </row>
    <row r="2555" spans="1:9" x14ac:dyDescent="0.25">
      <c r="A2555">
        <v>2554</v>
      </c>
      <c r="B2555">
        <v>238.979072</v>
      </c>
      <c r="C2555">
        <v>5.4656349999999998</v>
      </c>
      <c r="F2555">
        <v>229.34129200000001</v>
      </c>
      <c r="G2555">
        <v>4.8649610000000001</v>
      </c>
      <c r="H2555">
        <v>223.07675399999999</v>
      </c>
      <c r="I2555">
        <v>6.7268509999999999</v>
      </c>
    </row>
    <row r="2556" spans="1:9" x14ac:dyDescent="0.25">
      <c r="A2556">
        <v>2555</v>
      </c>
      <c r="B2556">
        <v>238.979072</v>
      </c>
      <c r="C2556">
        <v>5.4656349999999998</v>
      </c>
      <c r="F2556">
        <v>229.34129200000001</v>
      </c>
      <c r="G2556">
        <v>4.8649610000000001</v>
      </c>
      <c r="H2556">
        <v>223.07675399999999</v>
      </c>
      <c r="I2556">
        <v>6.7268509999999999</v>
      </c>
    </row>
    <row r="2557" spans="1:9" x14ac:dyDescent="0.25">
      <c r="A2557">
        <v>2556</v>
      </c>
      <c r="B2557">
        <v>238.979072</v>
      </c>
      <c r="C2557">
        <v>5.4656349999999998</v>
      </c>
      <c r="F2557">
        <v>229.34129200000001</v>
      </c>
      <c r="G2557">
        <v>4.8649610000000001</v>
      </c>
      <c r="H2557">
        <v>223.19718799999998</v>
      </c>
      <c r="I2557">
        <v>6.786918</v>
      </c>
    </row>
    <row r="2558" spans="1:9" x14ac:dyDescent="0.25">
      <c r="A2558">
        <v>2557</v>
      </c>
      <c r="B2558">
        <v>238.979072</v>
      </c>
      <c r="C2558">
        <v>5.4656349999999998</v>
      </c>
      <c r="F2558">
        <v>229.34129200000001</v>
      </c>
      <c r="G2558">
        <v>4.8649610000000001</v>
      </c>
    </row>
    <row r="2559" spans="1:9" x14ac:dyDescent="0.25">
      <c r="A2559">
        <v>2558</v>
      </c>
      <c r="B2559">
        <v>238.979072</v>
      </c>
      <c r="C2559">
        <v>5.4656349999999998</v>
      </c>
      <c r="F2559">
        <v>229.34129200000001</v>
      </c>
      <c r="G2559">
        <v>4.8649610000000001</v>
      </c>
    </row>
    <row r="2560" spans="1:9" x14ac:dyDescent="0.25">
      <c r="A2560">
        <v>2559</v>
      </c>
      <c r="B2560">
        <v>238.979072</v>
      </c>
      <c r="C2560">
        <v>5.4656349999999998</v>
      </c>
      <c r="F2560">
        <v>229.34129200000001</v>
      </c>
      <c r="G2560">
        <v>4.8649610000000001</v>
      </c>
    </row>
    <row r="2561" spans="1:11" x14ac:dyDescent="0.25">
      <c r="A2561">
        <v>2560</v>
      </c>
      <c r="J2561">
        <v>211.21020799999999</v>
      </c>
      <c r="K2561">
        <v>11.772014</v>
      </c>
    </row>
    <row r="2562" spans="1:11" x14ac:dyDescent="0.25">
      <c r="A2562">
        <v>2561</v>
      </c>
    </row>
    <row r="2563" spans="1:11" x14ac:dyDescent="0.25">
      <c r="A2563">
        <v>2562</v>
      </c>
    </row>
    <row r="2564" spans="1:11" x14ac:dyDescent="0.25">
      <c r="A2564">
        <v>2563</v>
      </c>
    </row>
    <row r="2565" spans="1:11" x14ac:dyDescent="0.25">
      <c r="A2565">
        <v>2564</v>
      </c>
    </row>
    <row r="2566" spans="1:11" x14ac:dyDescent="0.25">
      <c r="A2566">
        <v>2565</v>
      </c>
    </row>
    <row r="2567" spans="1:11" x14ac:dyDescent="0.25">
      <c r="A2567">
        <v>2566</v>
      </c>
    </row>
    <row r="2568" spans="1:11" x14ac:dyDescent="0.25">
      <c r="A2568">
        <v>2567</v>
      </c>
    </row>
    <row r="2569" spans="1:11" x14ac:dyDescent="0.25">
      <c r="A2569">
        <v>2568</v>
      </c>
    </row>
    <row r="2570" spans="1:11" x14ac:dyDescent="0.25">
      <c r="A2570">
        <v>2569</v>
      </c>
    </row>
    <row r="2571" spans="1:11" x14ac:dyDescent="0.25">
      <c r="A2571">
        <v>2570</v>
      </c>
    </row>
    <row r="2572" spans="1:11" x14ac:dyDescent="0.25">
      <c r="A2572">
        <v>2571</v>
      </c>
    </row>
    <row r="2573" spans="1:11" x14ac:dyDescent="0.25">
      <c r="A2573">
        <v>2572</v>
      </c>
    </row>
    <row r="2574" spans="1:11" x14ac:dyDescent="0.25">
      <c r="A2574">
        <v>2573</v>
      </c>
    </row>
    <row r="2575" spans="1:11" x14ac:dyDescent="0.25">
      <c r="A2575">
        <v>2574</v>
      </c>
    </row>
    <row r="2576" spans="1:1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1" x14ac:dyDescent="0.25">
      <c r="A2913">
        <v>2912</v>
      </c>
    </row>
    <row r="2914" spans="1:11" x14ac:dyDescent="0.25">
      <c r="A2914">
        <v>2913</v>
      </c>
    </row>
    <row r="2915" spans="1:11" x14ac:dyDescent="0.25">
      <c r="A2915">
        <v>2914</v>
      </c>
    </row>
    <row r="2916" spans="1:11" x14ac:dyDescent="0.25">
      <c r="A2916">
        <v>2915</v>
      </c>
    </row>
    <row r="2917" spans="1:11" x14ac:dyDescent="0.25">
      <c r="A2917">
        <v>2916</v>
      </c>
      <c r="J2917">
        <v>211.029506</v>
      </c>
      <c r="K2917">
        <v>11.411709</v>
      </c>
    </row>
    <row r="2918" spans="1:11" x14ac:dyDescent="0.25">
      <c r="A2918">
        <v>2917</v>
      </c>
    </row>
    <row r="2919" spans="1:11" x14ac:dyDescent="0.25">
      <c r="A2919">
        <v>2918</v>
      </c>
    </row>
    <row r="2920" spans="1:11" x14ac:dyDescent="0.25">
      <c r="A2920">
        <v>2919</v>
      </c>
    </row>
    <row r="2921" spans="1:11" x14ac:dyDescent="0.25">
      <c r="A2921">
        <v>2920</v>
      </c>
      <c r="H2921">
        <v>225.96805799999998</v>
      </c>
      <c r="I2921">
        <v>5.7058049999999998</v>
      </c>
    </row>
    <row r="2922" spans="1:11" x14ac:dyDescent="0.25">
      <c r="A2922">
        <v>2921</v>
      </c>
      <c r="H2922">
        <v>225.96805799999998</v>
      </c>
      <c r="I2922">
        <v>5.7058049999999998</v>
      </c>
    </row>
    <row r="2923" spans="1:11" x14ac:dyDescent="0.25">
      <c r="A2923">
        <v>2922</v>
      </c>
      <c r="D2923">
        <v>214.342479</v>
      </c>
      <c r="E2923">
        <v>5.5857700000000001</v>
      </c>
      <c r="H2923">
        <v>225.96805799999998</v>
      </c>
      <c r="I2923">
        <v>5.7058049999999998</v>
      </c>
    </row>
    <row r="2924" spans="1:11" x14ac:dyDescent="0.25">
      <c r="A2924">
        <v>2923</v>
      </c>
      <c r="D2924">
        <v>214.342479</v>
      </c>
      <c r="E2924">
        <v>5.5857700000000001</v>
      </c>
      <c r="H2924">
        <v>225.96805799999998</v>
      </c>
      <c r="I2924">
        <v>5.7058049999999998</v>
      </c>
    </row>
    <row r="2925" spans="1:11" x14ac:dyDescent="0.25">
      <c r="A2925">
        <v>2924</v>
      </c>
      <c r="D2925">
        <v>214.342479</v>
      </c>
      <c r="E2925">
        <v>5.5857700000000001</v>
      </c>
      <c r="H2925">
        <v>225.96805799999998</v>
      </c>
      <c r="I2925">
        <v>5.7058049999999998</v>
      </c>
    </row>
    <row r="2926" spans="1:11" x14ac:dyDescent="0.25">
      <c r="A2926">
        <v>2925</v>
      </c>
      <c r="D2926">
        <v>214.342479</v>
      </c>
      <c r="E2926">
        <v>5.5857700000000001</v>
      </c>
      <c r="H2926">
        <v>225.96805799999998</v>
      </c>
      <c r="I2926">
        <v>5.7058049999999998</v>
      </c>
    </row>
    <row r="2927" spans="1:11" x14ac:dyDescent="0.25">
      <c r="A2927">
        <v>2926</v>
      </c>
      <c r="D2927">
        <v>214.342479</v>
      </c>
      <c r="E2927">
        <v>5.5857700000000001</v>
      </c>
      <c r="H2927">
        <v>225.96805799999998</v>
      </c>
      <c r="I2927">
        <v>5.7058049999999998</v>
      </c>
    </row>
    <row r="2928" spans="1:11" x14ac:dyDescent="0.25">
      <c r="A2928">
        <v>2927</v>
      </c>
      <c r="D2928">
        <v>214.342479</v>
      </c>
      <c r="E2928">
        <v>5.5857700000000001</v>
      </c>
      <c r="H2928">
        <v>225.96805799999998</v>
      </c>
      <c r="I2928">
        <v>5.7058049999999998</v>
      </c>
    </row>
    <row r="2929" spans="1:9" x14ac:dyDescent="0.25">
      <c r="A2929">
        <v>2928</v>
      </c>
      <c r="D2929">
        <v>214.342479</v>
      </c>
      <c r="E2929">
        <v>5.5857700000000001</v>
      </c>
      <c r="H2929">
        <v>225.96805799999998</v>
      </c>
      <c r="I2929">
        <v>5.7058049999999998</v>
      </c>
    </row>
    <row r="2930" spans="1:9" x14ac:dyDescent="0.25">
      <c r="A2930">
        <v>2929</v>
      </c>
      <c r="D2930">
        <v>214.342479</v>
      </c>
      <c r="E2930">
        <v>5.5857700000000001</v>
      </c>
      <c r="H2930">
        <v>225.96805799999998</v>
      </c>
      <c r="I2930">
        <v>5.7658719999999999</v>
      </c>
    </row>
    <row r="2931" spans="1:9" x14ac:dyDescent="0.25">
      <c r="A2931">
        <v>2930</v>
      </c>
      <c r="D2931">
        <v>214.342479</v>
      </c>
      <c r="E2931">
        <v>5.5857700000000001</v>
      </c>
      <c r="H2931">
        <v>225.90779000000001</v>
      </c>
      <c r="I2931">
        <v>5.7658719999999999</v>
      </c>
    </row>
    <row r="2932" spans="1:9" x14ac:dyDescent="0.25">
      <c r="A2932">
        <v>2931</v>
      </c>
      <c r="D2932">
        <v>214.342479</v>
      </c>
      <c r="E2932">
        <v>5.5857700000000001</v>
      </c>
      <c r="H2932">
        <v>225.84762499999999</v>
      </c>
      <c r="I2932">
        <v>5.7658719999999999</v>
      </c>
    </row>
    <row r="2933" spans="1:9" x14ac:dyDescent="0.25">
      <c r="A2933">
        <v>2932</v>
      </c>
      <c r="D2933">
        <v>214.342479</v>
      </c>
      <c r="E2933">
        <v>5.5857700000000001</v>
      </c>
      <c r="H2933">
        <v>225.78735599999999</v>
      </c>
      <c r="I2933">
        <v>5.7658719999999999</v>
      </c>
    </row>
    <row r="2934" spans="1:9" x14ac:dyDescent="0.25">
      <c r="A2934">
        <v>2933</v>
      </c>
      <c r="D2934">
        <v>214.342479</v>
      </c>
      <c r="E2934">
        <v>5.5857700000000001</v>
      </c>
      <c r="H2934">
        <v>225.546389</v>
      </c>
      <c r="I2934">
        <v>5.8259400000000001</v>
      </c>
    </row>
    <row r="2935" spans="1:9" x14ac:dyDescent="0.25">
      <c r="A2935">
        <v>2934</v>
      </c>
      <c r="D2935">
        <v>214.40274299999999</v>
      </c>
      <c r="E2935">
        <v>5.5257019999999999</v>
      </c>
      <c r="H2935">
        <v>225.42595599999999</v>
      </c>
      <c r="I2935">
        <v>5.8259400000000001</v>
      </c>
    </row>
    <row r="2936" spans="1:9" x14ac:dyDescent="0.25">
      <c r="A2936">
        <v>2935</v>
      </c>
      <c r="D2936">
        <v>214.28220999999999</v>
      </c>
      <c r="E2936">
        <v>5.4656349999999998</v>
      </c>
      <c r="F2936">
        <v>217.47474599999998</v>
      </c>
      <c r="G2936">
        <v>7.507727</v>
      </c>
      <c r="H2936">
        <v>225.30542299999999</v>
      </c>
      <c r="I2936">
        <v>5.8259400000000001</v>
      </c>
    </row>
    <row r="2937" spans="1:9" x14ac:dyDescent="0.25">
      <c r="A2937">
        <v>2936</v>
      </c>
      <c r="F2937">
        <v>217.47474599999998</v>
      </c>
      <c r="G2937">
        <v>7.507727</v>
      </c>
      <c r="H2937">
        <v>224.883757</v>
      </c>
      <c r="I2937">
        <v>5.8259400000000001</v>
      </c>
    </row>
    <row r="2938" spans="1:9" x14ac:dyDescent="0.25">
      <c r="A2938">
        <v>2937</v>
      </c>
      <c r="F2938">
        <v>217.47474599999998</v>
      </c>
      <c r="G2938">
        <v>7.507727</v>
      </c>
      <c r="H2938">
        <v>224.40192300000001</v>
      </c>
      <c r="I2938">
        <v>5.7058049999999998</v>
      </c>
    </row>
    <row r="2939" spans="1:9" x14ac:dyDescent="0.25">
      <c r="A2939">
        <v>2938</v>
      </c>
      <c r="F2939">
        <v>217.47474599999998</v>
      </c>
      <c r="G2939">
        <v>7.507727</v>
      </c>
    </row>
    <row r="2940" spans="1:9" x14ac:dyDescent="0.25">
      <c r="A2940">
        <v>2939</v>
      </c>
      <c r="F2940">
        <v>217.47474599999998</v>
      </c>
      <c r="G2940">
        <v>7.507727</v>
      </c>
    </row>
    <row r="2941" spans="1:9" x14ac:dyDescent="0.25">
      <c r="A2941">
        <v>2940</v>
      </c>
      <c r="F2941">
        <v>217.47474599999998</v>
      </c>
      <c r="G2941">
        <v>7.507727</v>
      </c>
    </row>
    <row r="2942" spans="1:9" x14ac:dyDescent="0.25">
      <c r="A2942">
        <v>2941</v>
      </c>
      <c r="B2942">
        <v>205.12636499999999</v>
      </c>
      <c r="C2942">
        <v>6.3064790000000004</v>
      </c>
      <c r="F2942">
        <v>217.47474599999998</v>
      </c>
      <c r="G2942">
        <v>7.507727</v>
      </c>
    </row>
    <row r="2943" spans="1:9" x14ac:dyDescent="0.25">
      <c r="A2943">
        <v>2942</v>
      </c>
      <c r="B2943">
        <v>205.12636499999999</v>
      </c>
      <c r="C2943">
        <v>6.3064790000000004</v>
      </c>
      <c r="F2943">
        <v>217.47474599999998</v>
      </c>
      <c r="G2943">
        <v>7.507727</v>
      </c>
    </row>
    <row r="2944" spans="1:9" x14ac:dyDescent="0.25">
      <c r="A2944">
        <v>2943</v>
      </c>
      <c r="B2944">
        <v>205.12636499999999</v>
      </c>
      <c r="C2944">
        <v>6.3064790000000004</v>
      </c>
      <c r="F2944">
        <v>217.47474599999998</v>
      </c>
      <c r="G2944">
        <v>7.507727</v>
      </c>
    </row>
    <row r="2945" spans="1:9" x14ac:dyDescent="0.25">
      <c r="A2945">
        <v>2944</v>
      </c>
      <c r="B2945">
        <v>205.12636499999999</v>
      </c>
      <c r="C2945">
        <v>6.3064790000000004</v>
      </c>
      <c r="F2945">
        <v>217.47474599999998</v>
      </c>
      <c r="G2945">
        <v>7.507727</v>
      </c>
    </row>
    <row r="2946" spans="1:9" x14ac:dyDescent="0.25">
      <c r="A2946">
        <v>2945</v>
      </c>
      <c r="B2946">
        <v>205.12636499999999</v>
      </c>
      <c r="C2946">
        <v>6.3064790000000004</v>
      </c>
      <c r="F2946">
        <v>217.47474599999998</v>
      </c>
      <c r="G2946">
        <v>7.507727</v>
      </c>
    </row>
    <row r="2947" spans="1:9" x14ac:dyDescent="0.25">
      <c r="A2947">
        <v>2946</v>
      </c>
      <c r="B2947">
        <v>205.12636499999999</v>
      </c>
      <c r="C2947">
        <v>6.3064790000000004</v>
      </c>
      <c r="F2947">
        <v>217.47474599999998</v>
      </c>
      <c r="G2947">
        <v>7.507727</v>
      </c>
    </row>
    <row r="2948" spans="1:9" x14ac:dyDescent="0.25">
      <c r="A2948">
        <v>2947</v>
      </c>
      <c r="B2948">
        <v>205.12636499999999</v>
      </c>
      <c r="C2948">
        <v>6.3064790000000004</v>
      </c>
      <c r="F2948">
        <v>217.47474599999998</v>
      </c>
      <c r="G2948">
        <v>7.507727</v>
      </c>
    </row>
    <row r="2949" spans="1:9" x14ac:dyDescent="0.25">
      <c r="A2949">
        <v>2948</v>
      </c>
      <c r="B2949">
        <v>205.12636499999999</v>
      </c>
      <c r="C2949">
        <v>6.3064790000000004</v>
      </c>
      <c r="F2949">
        <v>217.47474599999998</v>
      </c>
      <c r="G2949">
        <v>7.507727</v>
      </c>
    </row>
    <row r="2950" spans="1:9" x14ac:dyDescent="0.25">
      <c r="A2950">
        <v>2949</v>
      </c>
      <c r="B2950">
        <v>205.12636499999999</v>
      </c>
      <c r="C2950">
        <v>6.3064790000000004</v>
      </c>
      <c r="F2950">
        <v>217.11334499999998</v>
      </c>
      <c r="G2950">
        <v>7.6278610000000002</v>
      </c>
    </row>
    <row r="2951" spans="1:9" x14ac:dyDescent="0.25">
      <c r="A2951">
        <v>2950</v>
      </c>
      <c r="B2951">
        <v>205.12636499999999</v>
      </c>
      <c r="C2951">
        <v>6.3064790000000004</v>
      </c>
    </row>
    <row r="2952" spans="1:9" x14ac:dyDescent="0.25">
      <c r="A2952">
        <v>2951</v>
      </c>
      <c r="B2952">
        <v>205.12636499999999</v>
      </c>
      <c r="C2952">
        <v>6.3064790000000004</v>
      </c>
    </row>
    <row r="2953" spans="1:9" x14ac:dyDescent="0.25">
      <c r="A2953">
        <v>2952</v>
      </c>
      <c r="B2953">
        <v>205.12636499999999</v>
      </c>
      <c r="C2953">
        <v>6.3064790000000004</v>
      </c>
    </row>
    <row r="2954" spans="1:9" x14ac:dyDescent="0.25">
      <c r="A2954">
        <v>2953</v>
      </c>
      <c r="B2954">
        <v>205.12636499999999</v>
      </c>
      <c r="C2954">
        <v>6.3064790000000004</v>
      </c>
    </row>
    <row r="2955" spans="1:9" x14ac:dyDescent="0.25">
      <c r="A2955">
        <v>2954</v>
      </c>
      <c r="B2955">
        <v>205.12636499999999</v>
      </c>
      <c r="C2955">
        <v>6.3064790000000004</v>
      </c>
    </row>
    <row r="2956" spans="1:9" x14ac:dyDescent="0.25">
      <c r="A2956">
        <v>2955</v>
      </c>
    </row>
    <row r="2957" spans="1:9" x14ac:dyDescent="0.25">
      <c r="A2957">
        <v>2956</v>
      </c>
    </row>
    <row r="2958" spans="1:9" x14ac:dyDescent="0.25">
      <c r="A2958">
        <v>2957</v>
      </c>
      <c r="D2958">
        <v>195.978961</v>
      </c>
      <c r="E2958">
        <v>5.1167990000000003</v>
      </c>
    </row>
    <row r="2959" spans="1:9" x14ac:dyDescent="0.25">
      <c r="A2959">
        <v>2958</v>
      </c>
      <c r="D2959">
        <v>195.978961</v>
      </c>
      <c r="E2959">
        <v>5.1167990000000003</v>
      </c>
      <c r="H2959">
        <v>204.419915</v>
      </c>
      <c r="I2959">
        <v>4.3395580000000002</v>
      </c>
    </row>
    <row r="2960" spans="1:9" x14ac:dyDescent="0.25">
      <c r="A2960">
        <v>2959</v>
      </c>
      <c r="D2960">
        <v>195.978961</v>
      </c>
      <c r="E2960">
        <v>5.1167990000000003</v>
      </c>
      <c r="H2960">
        <v>204.419915</v>
      </c>
      <c r="I2960">
        <v>4.3395580000000002</v>
      </c>
    </row>
    <row r="2961" spans="1:9" x14ac:dyDescent="0.25">
      <c r="A2961">
        <v>2960</v>
      </c>
      <c r="D2961">
        <v>195.978961</v>
      </c>
      <c r="E2961">
        <v>5.1167990000000003</v>
      </c>
      <c r="H2961">
        <v>205.12636499999999</v>
      </c>
      <c r="I2961">
        <v>4.9250280000000002</v>
      </c>
    </row>
    <row r="2962" spans="1:9" x14ac:dyDescent="0.25">
      <c r="A2962">
        <v>2961</v>
      </c>
      <c r="D2962">
        <v>195.978961</v>
      </c>
      <c r="E2962">
        <v>5.1167990000000003</v>
      </c>
      <c r="H2962">
        <v>205.12636499999999</v>
      </c>
      <c r="I2962">
        <v>4.9250280000000002</v>
      </c>
    </row>
    <row r="2963" spans="1:9" x14ac:dyDescent="0.25">
      <c r="A2963">
        <v>2962</v>
      </c>
      <c r="D2963">
        <v>195.978961</v>
      </c>
      <c r="E2963">
        <v>5.1167990000000003</v>
      </c>
      <c r="H2963">
        <v>205.12636499999999</v>
      </c>
      <c r="I2963">
        <v>4.9250280000000002</v>
      </c>
    </row>
    <row r="2964" spans="1:9" x14ac:dyDescent="0.25">
      <c r="A2964">
        <v>2963</v>
      </c>
      <c r="D2964">
        <v>195.978961</v>
      </c>
      <c r="E2964">
        <v>5.1167990000000003</v>
      </c>
      <c r="H2964">
        <v>205.12636499999999</v>
      </c>
      <c r="I2964">
        <v>4.9250280000000002</v>
      </c>
    </row>
    <row r="2965" spans="1:9" x14ac:dyDescent="0.25">
      <c r="A2965">
        <v>2964</v>
      </c>
      <c r="D2965">
        <v>195.978961</v>
      </c>
      <c r="E2965">
        <v>5.1167990000000003</v>
      </c>
      <c r="H2965">
        <v>205.12636499999999</v>
      </c>
      <c r="I2965">
        <v>4.9250280000000002</v>
      </c>
    </row>
    <row r="2966" spans="1:9" x14ac:dyDescent="0.25">
      <c r="A2966">
        <v>2965</v>
      </c>
      <c r="D2966">
        <v>195.978961</v>
      </c>
      <c r="E2966">
        <v>5.1167990000000003</v>
      </c>
      <c r="F2966">
        <v>201.10852499999999</v>
      </c>
      <c r="G2966">
        <v>7.7075360000000002</v>
      </c>
      <c r="H2966">
        <v>205.12636499999999</v>
      </c>
      <c r="I2966">
        <v>4.9250280000000002</v>
      </c>
    </row>
    <row r="2967" spans="1:9" x14ac:dyDescent="0.25">
      <c r="A2967">
        <v>2966</v>
      </c>
      <c r="D2967">
        <v>195.978961</v>
      </c>
      <c r="E2967">
        <v>5.1167990000000003</v>
      </c>
      <c r="F2967">
        <v>201.10852499999999</v>
      </c>
      <c r="G2967">
        <v>7.7075360000000002</v>
      </c>
      <c r="H2967">
        <v>205.12636499999999</v>
      </c>
      <c r="I2967">
        <v>4.9250280000000002</v>
      </c>
    </row>
    <row r="2968" spans="1:9" x14ac:dyDescent="0.25">
      <c r="A2968">
        <v>2967</v>
      </c>
      <c r="D2968">
        <v>195.978961</v>
      </c>
      <c r="E2968">
        <v>5.1167990000000003</v>
      </c>
      <c r="F2968">
        <v>201.10852499999999</v>
      </c>
      <c r="G2968">
        <v>7.7075360000000002</v>
      </c>
      <c r="H2968">
        <v>205.12636499999999</v>
      </c>
      <c r="I2968">
        <v>4.9250280000000002</v>
      </c>
    </row>
    <row r="2969" spans="1:9" x14ac:dyDescent="0.25">
      <c r="A2969">
        <v>2968</v>
      </c>
      <c r="F2969">
        <v>201.10852499999999</v>
      </c>
      <c r="G2969">
        <v>7.7075360000000002</v>
      </c>
      <c r="H2969">
        <v>205.12636499999999</v>
      </c>
      <c r="I2969">
        <v>4.9250280000000002</v>
      </c>
    </row>
    <row r="2970" spans="1:9" x14ac:dyDescent="0.25">
      <c r="A2970">
        <v>2969</v>
      </c>
      <c r="F2970">
        <v>201.10852499999999</v>
      </c>
      <c r="G2970">
        <v>7.7075360000000002</v>
      </c>
      <c r="H2970">
        <v>205.12636499999999</v>
      </c>
      <c r="I2970">
        <v>4.9250280000000002</v>
      </c>
    </row>
    <row r="2971" spans="1:9" x14ac:dyDescent="0.25">
      <c r="A2971">
        <v>2970</v>
      </c>
      <c r="F2971">
        <v>201.10852499999999</v>
      </c>
      <c r="G2971">
        <v>7.7075360000000002</v>
      </c>
      <c r="H2971">
        <v>205.12636499999999</v>
      </c>
      <c r="I2971">
        <v>4.9250280000000002</v>
      </c>
    </row>
    <row r="2972" spans="1:9" x14ac:dyDescent="0.25">
      <c r="A2972">
        <v>2971</v>
      </c>
      <c r="F2972">
        <v>201.10852499999999</v>
      </c>
      <c r="G2972">
        <v>7.7075360000000002</v>
      </c>
      <c r="H2972">
        <v>205.12636499999999</v>
      </c>
      <c r="I2972">
        <v>4.9250280000000002</v>
      </c>
    </row>
    <row r="2973" spans="1:9" x14ac:dyDescent="0.25">
      <c r="A2973">
        <v>2972</v>
      </c>
      <c r="F2973">
        <v>201.10852499999999</v>
      </c>
      <c r="G2973">
        <v>7.7075360000000002</v>
      </c>
      <c r="H2973">
        <v>205.12636499999999</v>
      </c>
      <c r="I2973">
        <v>4.9250280000000002</v>
      </c>
    </row>
    <row r="2974" spans="1:9" x14ac:dyDescent="0.25">
      <c r="A2974">
        <v>2973</v>
      </c>
      <c r="B2974">
        <v>184.745914</v>
      </c>
      <c r="C2974">
        <v>6.671284</v>
      </c>
      <c r="F2974">
        <v>201.10852499999999</v>
      </c>
      <c r="G2974">
        <v>7.7075360000000002</v>
      </c>
      <c r="H2974">
        <v>204.94556699999998</v>
      </c>
      <c r="I2974">
        <v>5.1652979999999999</v>
      </c>
    </row>
    <row r="2975" spans="1:9" x14ac:dyDescent="0.25">
      <c r="A2975">
        <v>2974</v>
      </c>
      <c r="B2975">
        <v>184.745914</v>
      </c>
      <c r="C2975">
        <v>6.671284</v>
      </c>
      <c r="F2975">
        <v>200.913656</v>
      </c>
      <c r="G2975">
        <v>7.7075360000000002</v>
      </c>
      <c r="H2975">
        <v>204.94556699999998</v>
      </c>
      <c r="I2975">
        <v>5.1652979999999999</v>
      </c>
    </row>
    <row r="2976" spans="1:9" x14ac:dyDescent="0.25">
      <c r="A2976">
        <v>2975</v>
      </c>
      <c r="B2976">
        <v>184.745914</v>
      </c>
      <c r="C2976">
        <v>6.671284</v>
      </c>
      <c r="F2976">
        <v>200.913656</v>
      </c>
      <c r="G2976">
        <v>7.7075360000000002</v>
      </c>
    </row>
    <row r="2977" spans="1:7" x14ac:dyDescent="0.25">
      <c r="A2977">
        <v>2976</v>
      </c>
      <c r="B2977">
        <v>184.745914</v>
      </c>
      <c r="C2977">
        <v>6.671284</v>
      </c>
      <c r="F2977">
        <v>200.913656</v>
      </c>
      <c r="G2977">
        <v>7.7075360000000002</v>
      </c>
    </row>
    <row r="2978" spans="1:7" x14ac:dyDescent="0.25">
      <c r="A2978">
        <v>2977</v>
      </c>
      <c r="B2978">
        <v>184.745914</v>
      </c>
      <c r="C2978">
        <v>6.671284</v>
      </c>
      <c r="F2978">
        <v>200.78377899999998</v>
      </c>
      <c r="G2978">
        <v>7.7075360000000002</v>
      </c>
    </row>
    <row r="2979" spans="1:7" x14ac:dyDescent="0.25">
      <c r="A2979">
        <v>2978</v>
      </c>
      <c r="B2979">
        <v>184.745914</v>
      </c>
      <c r="C2979">
        <v>6.671284</v>
      </c>
      <c r="F2979">
        <v>200.78377899999998</v>
      </c>
      <c r="G2979">
        <v>7.7075360000000002</v>
      </c>
    </row>
    <row r="2980" spans="1:7" x14ac:dyDescent="0.25">
      <c r="A2980">
        <v>2979</v>
      </c>
      <c r="B2980">
        <v>184.745914</v>
      </c>
      <c r="C2980">
        <v>6.671284</v>
      </c>
      <c r="F2980">
        <v>200.58901599999999</v>
      </c>
      <c r="G2980">
        <v>7.7075360000000002</v>
      </c>
    </row>
    <row r="2981" spans="1:7" x14ac:dyDescent="0.25">
      <c r="A2981">
        <v>2980</v>
      </c>
      <c r="B2981">
        <v>184.745914</v>
      </c>
      <c r="C2981">
        <v>6.671284</v>
      </c>
    </row>
    <row r="2982" spans="1:7" x14ac:dyDescent="0.25">
      <c r="A2982">
        <v>2981</v>
      </c>
      <c r="B2982">
        <v>184.745914</v>
      </c>
      <c r="C2982">
        <v>6.671284</v>
      </c>
    </row>
    <row r="2983" spans="1:7" x14ac:dyDescent="0.25">
      <c r="A2983">
        <v>2982</v>
      </c>
      <c r="B2983">
        <v>184.745914</v>
      </c>
      <c r="C2983">
        <v>6.671284</v>
      </c>
    </row>
    <row r="2984" spans="1:7" x14ac:dyDescent="0.25">
      <c r="A2984">
        <v>2983</v>
      </c>
      <c r="B2984">
        <v>184.745914</v>
      </c>
      <c r="C2984">
        <v>6.671284</v>
      </c>
    </row>
    <row r="2985" spans="1:7" x14ac:dyDescent="0.25">
      <c r="A2985">
        <v>2984</v>
      </c>
      <c r="B2985">
        <v>184.745914</v>
      </c>
      <c r="C2985">
        <v>6.671284</v>
      </c>
    </row>
    <row r="2986" spans="1:7" x14ac:dyDescent="0.25">
      <c r="A2986">
        <v>2985</v>
      </c>
      <c r="B2986">
        <v>184.745914</v>
      </c>
      <c r="C2986">
        <v>6.671284</v>
      </c>
    </row>
    <row r="2987" spans="1:7" x14ac:dyDescent="0.25">
      <c r="A2987">
        <v>2986</v>
      </c>
      <c r="B2987">
        <v>184.745914</v>
      </c>
      <c r="C2987">
        <v>6.671284</v>
      </c>
    </row>
    <row r="2988" spans="1:7" x14ac:dyDescent="0.25">
      <c r="A2988">
        <v>2987</v>
      </c>
    </row>
    <row r="2989" spans="1:7" x14ac:dyDescent="0.25">
      <c r="A2989">
        <v>2988</v>
      </c>
      <c r="D2989">
        <v>175.46081100000001</v>
      </c>
      <c r="E2989">
        <v>4.987241</v>
      </c>
    </row>
    <row r="2990" spans="1:7" x14ac:dyDescent="0.25">
      <c r="A2990">
        <v>2989</v>
      </c>
      <c r="D2990">
        <v>175.46081100000001</v>
      </c>
      <c r="E2990">
        <v>4.987241</v>
      </c>
    </row>
    <row r="2991" spans="1:7" x14ac:dyDescent="0.25">
      <c r="A2991">
        <v>2990</v>
      </c>
      <c r="D2991">
        <v>175.46081100000001</v>
      </c>
      <c r="E2991">
        <v>4.987241</v>
      </c>
    </row>
    <row r="2992" spans="1:7" x14ac:dyDescent="0.25">
      <c r="A2992">
        <v>2991</v>
      </c>
      <c r="D2992">
        <v>175.46081100000001</v>
      </c>
      <c r="E2992">
        <v>4.987241</v>
      </c>
    </row>
    <row r="2993" spans="1:9" x14ac:dyDescent="0.25">
      <c r="A2993">
        <v>2992</v>
      </c>
      <c r="D2993">
        <v>175.46081100000001</v>
      </c>
      <c r="E2993">
        <v>4.987241</v>
      </c>
    </row>
    <row r="2994" spans="1:9" x14ac:dyDescent="0.25">
      <c r="A2994">
        <v>2993</v>
      </c>
      <c r="D2994">
        <v>175.46081100000001</v>
      </c>
      <c r="E2994">
        <v>4.987241</v>
      </c>
      <c r="F2994">
        <v>182.66809000000001</v>
      </c>
      <c r="G2994">
        <v>8.8734520000000003</v>
      </c>
    </row>
    <row r="2995" spans="1:9" x14ac:dyDescent="0.25">
      <c r="A2995">
        <v>2994</v>
      </c>
      <c r="D2995">
        <v>175.46081100000001</v>
      </c>
      <c r="E2995">
        <v>4.987241</v>
      </c>
      <c r="F2995">
        <v>182.66809000000001</v>
      </c>
      <c r="G2995">
        <v>8.8734520000000003</v>
      </c>
      <c r="H2995">
        <v>183.25248500000001</v>
      </c>
      <c r="I2995">
        <v>5.2463569999999997</v>
      </c>
    </row>
    <row r="2996" spans="1:9" x14ac:dyDescent="0.25">
      <c r="A2996">
        <v>2995</v>
      </c>
      <c r="D2996">
        <v>175.46081100000001</v>
      </c>
      <c r="E2996">
        <v>4.987241</v>
      </c>
      <c r="F2996">
        <v>182.66809000000001</v>
      </c>
      <c r="G2996">
        <v>8.8734520000000003</v>
      </c>
      <c r="H2996">
        <v>183.25248500000001</v>
      </c>
      <c r="I2996">
        <v>5.2463569999999997</v>
      </c>
    </row>
    <row r="2997" spans="1:9" x14ac:dyDescent="0.25">
      <c r="A2997">
        <v>2996</v>
      </c>
      <c r="D2997">
        <v>175.46081100000001</v>
      </c>
      <c r="E2997">
        <v>4.987241</v>
      </c>
      <c r="F2997">
        <v>182.66809000000001</v>
      </c>
      <c r="G2997">
        <v>8.8734520000000003</v>
      </c>
      <c r="H2997">
        <v>182.47332900000001</v>
      </c>
      <c r="I2997">
        <v>5.3111370000000004</v>
      </c>
    </row>
    <row r="2998" spans="1:9" x14ac:dyDescent="0.25">
      <c r="A2998">
        <v>2997</v>
      </c>
      <c r="D2998">
        <v>175.46081100000001</v>
      </c>
      <c r="E2998">
        <v>4.987241</v>
      </c>
      <c r="F2998">
        <v>182.66809000000001</v>
      </c>
      <c r="G2998">
        <v>8.8734520000000003</v>
      </c>
      <c r="H2998">
        <v>182.14868899999999</v>
      </c>
      <c r="I2998">
        <v>5.3111370000000004</v>
      </c>
    </row>
    <row r="2999" spans="1:9" x14ac:dyDescent="0.25">
      <c r="A2999">
        <v>2998</v>
      </c>
      <c r="D2999">
        <v>175.46081100000001</v>
      </c>
      <c r="E2999">
        <v>4.987241</v>
      </c>
      <c r="F2999">
        <v>182.66809000000001</v>
      </c>
      <c r="G2999">
        <v>8.8734520000000003</v>
      </c>
      <c r="H2999">
        <v>181.30454</v>
      </c>
      <c r="I2999">
        <v>5.3111370000000004</v>
      </c>
    </row>
    <row r="3000" spans="1:9" x14ac:dyDescent="0.25">
      <c r="A3000">
        <v>2999</v>
      </c>
      <c r="D3000">
        <v>175.46081100000001</v>
      </c>
      <c r="E3000">
        <v>4.987241</v>
      </c>
      <c r="F3000">
        <v>182.66809000000001</v>
      </c>
      <c r="G3000">
        <v>8.8734520000000003</v>
      </c>
    </row>
    <row r="3001" spans="1:9" x14ac:dyDescent="0.25">
      <c r="A3001">
        <v>3000</v>
      </c>
      <c r="D3001">
        <v>175.26604799999998</v>
      </c>
      <c r="E3001">
        <v>4.9224620000000003</v>
      </c>
      <c r="F3001">
        <v>182.66809000000001</v>
      </c>
      <c r="G3001">
        <v>8.8734520000000003</v>
      </c>
    </row>
    <row r="3002" spans="1:9" x14ac:dyDescent="0.25">
      <c r="A3002">
        <v>3001</v>
      </c>
      <c r="F3002">
        <v>182.66809000000001</v>
      </c>
      <c r="G3002">
        <v>8.8734520000000003</v>
      </c>
    </row>
    <row r="3003" spans="1:9" x14ac:dyDescent="0.25">
      <c r="A3003">
        <v>3002</v>
      </c>
      <c r="F3003">
        <v>182.66809000000001</v>
      </c>
      <c r="G3003">
        <v>8.8086730000000006</v>
      </c>
    </row>
    <row r="3004" spans="1:9" x14ac:dyDescent="0.25">
      <c r="A3004">
        <v>3003</v>
      </c>
      <c r="F3004">
        <v>182.66809000000001</v>
      </c>
      <c r="G3004">
        <v>8.8086730000000006</v>
      </c>
    </row>
    <row r="3005" spans="1:9" x14ac:dyDescent="0.25">
      <c r="A3005">
        <v>3004</v>
      </c>
      <c r="F3005">
        <v>182.40844300000001</v>
      </c>
      <c r="G3005">
        <v>8.6143359999999998</v>
      </c>
    </row>
    <row r="3006" spans="1:9" x14ac:dyDescent="0.25">
      <c r="A3006">
        <v>3005</v>
      </c>
      <c r="B3006">
        <v>163.05908099999999</v>
      </c>
      <c r="C3006">
        <v>5.7644830000000002</v>
      </c>
      <c r="F3006">
        <v>181.953925</v>
      </c>
      <c r="G3006">
        <v>8.5495570000000001</v>
      </c>
    </row>
    <row r="3007" spans="1:9" x14ac:dyDescent="0.25">
      <c r="A3007">
        <v>3006</v>
      </c>
      <c r="B3007">
        <v>163.05908099999999</v>
      </c>
      <c r="C3007">
        <v>5.7644830000000002</v>
      </c>
      <c r="F3007">
        <v>181.953925</v>
      </c>
      <c r="G3007">
        <v>8.5495570000000001</v>
      </c>
    </row>
    <row r="3008" spans="1:9" x14ac:dyDescent="0.25">
      <c r="A3008">
        <v>3007</v>
      </c>
      <c r="B3008">
        <v>163.05908099999999</v>
      </c>
      <c r="C3008">
        <v>5.7644830000000002</v>
      </c>
      <c r="F3008">
        <v>181.953925</v>
      </c>
      <c r="G3008">
        <v>8.5495570000000001</v>
      </c>
    </row>
    <row r="3009" spans="1:7" x14ac:dyDescent="0.25">
      <c r="A3009">
        <v>3008</v>
      </c>
      <c r="B3009">
        <v>163.05908099999999</v>
      </c>
      <c r="C3009">
        <v>5.7644830000000002</v>
      </c>
      <c r="F3009">
        <v>181.953925</v>
      </c>
      <c r="G3009">
        <v>8.5495570000000001</v>
      </c>
    </row>
    <row r="3010" spans="1:7" x14ac:dyDescent="0.25">
      <c r="A3010">
        <v>3009</v>
      </c>
      <c r="B3010">
        <v>163.05908099999999</v>
      </c>
      <c r="C3010">
        <v>5.7644830000000002</v>
      </c>
      <c r="F3010">
        <v>181.75905699999998</v>
      </c>
      <c r="G3010">
        <v>8.6791149999999995</v>
      </c>
    </row>
    <row r="3011" spans="1:7" x14ac:dyDescent="0.25">
      <c r="A3011">
        <v>3010</v>
      </c>
      <c r="B3011">
        <v>163.05908099999999</v>
      </c>
      <c r="C3011">
        <v>5.7644830000000002</v>
      </c>
    </row>
    <row r="3012" spans="1:7" x14ac:dyDescent="0.25">
      <c r="A3012">
        <v>3011</v>
      </c>
      <c r="B3012">
        <v>163.05908099999999</v>
      </c>
      <c r="C3012">
        <v>5.7644830000000002</v>
      </c>
    </row>
    <row r="3013" spans="1:7" x14ac:dyDescent="0.25">
      <c r="A3013">
        <v>3012</v>
      </c>
      <c r="B3013">
        <v>163.05908099999999</v>
      </c>
      <c r="C3013">
        <v>5.7644830000000002</v>
      </c>
    </row>
    <row r="3014" spans="1:7" x14ac:dyDescent="0.25">
      <c r="A3014">
        <v>3013</v>
      </c>
      <c r="B3014">
        <v>163.05908099999999</v>
      </c>
      <c r="C3014">
        <v>5.7644830000000002</v>
      </c>
    </row>
    <row r="3015" spans="1:7" x14ac:dyDescent="0.25">
      <c r="A3015">
        <v>3014</v>
      </c>
      <c r="B3015">
        <v>163.05908099999999</v>
      </c>
      <c r="C3015">
        <v>5.7644830000000002</v>
      </c>
    </row>
    <row r="3016" spans="1:7" x14ac:dyDescent="0.25">
      <c r="A3016">
        <v>3015</v>
      </c>
      <c r="B3016">
        <v>163.05908099999999</v>
      </c>
      <c r="C3016">
        <v>5.7644830000000002</v>
      </c>
    </row>
    <row r="3017" spans="1:7" x14ac:dyDescent="0.25">
      <c r="A3017">
        <v>3016</v>
      </c>
      <c r="B3017">
        <v>163.05908099999999</v>
      </c>
      <c r="C3017">
        <v>5.7644830000000002</v>
      </c>
      <c r="D3017">
        <v>157.929519</v>
      </c>
      <c r="E3017">
        <v>3.9509889999999999</v>
      </c>
    </row>
    <row r="3018" spans="1:7" x14ac:dyDescent="0.25">
      <c r="A3018">
        <v>3017</v>
      </c>
      <c r="B3018">
        <v>163.05908099999999</v>
      </c>
      <c r="C3018">
        <v>5.7644830000000002</v>
      </c>
      <c r="D3018">
        <v>157.929519</v>
      </c>
      <c r="E3018">
        <v>3.9509889999999999</v>
      </c>
    </row>
    <row r="3019" spans="1:7" x14ac:dyDescent="0.25">
      <c r="A3019">
        <v>3018</v>
      </c>
      <c r="B3019">
        <v>163.05908099999999</v>
      </c>
      <c r="C3019">
        <v>5.7644830000000002</v>
      </c>
      <c r="D3019">
        <v>157.929519</v>
      </c>
      <c r="E3019">
        <v>3.9509889999999999</v>
      </c>
    </row>
    <row r="3020" spans="1:7" x14ac:dyDescent="0.25">
      <c r="A3020">
        <v>3019</v>
      </c>
      <c r="B3020">
        <v>163.05908099999999</v>
      </c>
      <c r="C3020">
        <v>5.7644830000000002</v>
      </c>
      <c r="D3020">
        <v>157.929519</v>
      </c>
      <c r="E3020">
        <v>3.9509889999999999</v>
      </c>
    </row>
    <row r="3021" spans="1:7" x14ac:dyDescent="0.25">
      <c r="A3021">
        <v>3020</v>
      </c>
      <c r="B3021">
        <v>163.05908099999999</v>
      </c>
      <c r="C3021">
        <v>5.7644830000000002</v>
      </c>
      <c r="D3021">
        <v>157.929519</v>
      </c>
      <c r="E3021">
        <v>3.9509889999999999</v>
      </c>
    </row>
    <row r="3022" spans="1:7" x14ac:dyDescent="0.25">
      <c r="A3022">
        <v>3021</v>
      </c>
      <c r="D3022">
        <v>157.929519</v>
      </c>
      <c r="E3022">
        <v>3.9509889999999999</v>
      </c>
    </row>
    <row r="3023" spans="1:7" x14ac:dyDescent="0.25">
      <c r="A3023">
        <v>3022</v>
      </c>
      <c r="D3023">
        <v>157.929519</v>
      </c>
      <c r="E3023">
        <v>3.9509889999999999</v>
      </c>
    </row>
    <row r="3024" spans="1:7" x14ac:dyDescent="0.25">
      <c r="A3024">
        <v>3023</v>
      </c>
      <c r="D3024">
        <v>157.929519</v>
      </c>
      <c r="E3024">
        <v>3.9509889999999999</v>
      </c>
    </row>
    <row r="3025" spans="1:9" x14ac:dyDescent="0.25">
      <c r="A3025">
        <v>3024</v>
      </c>
      <c r="D3025">
        <v>157.929519</v>
      </c>
      <c r="E3025">
        <v>3.9509889999999999</v>
      </c>
      <c r="F3025">
        <v>161.69552899999999</v>
      </c>
      <c r="G3025">
        <v>6.4121680000000003</v>
      </c>
    </row>
    <row r="3026" spans="1:9" x14ac:dyDescent="0.25">
      <c r="A3026">
        <v>3025</v>
      </c>
      <c r="D3026">
        <v>157.929519</v>
      </c>
      <c r="E3026">
        <v>3.9509889999999999</v>
      </c>
      <c r="F3026">
        <v>161.69552899999999</v>
      </c>
      <c r="G3026">
        <v>6.4121680000000003</v>
      </c>
    </row>
    <row r="3027" spans="1:9" x14ac:dyDescent="0.25">
      <c r="A3027">
        <v>3026</v>
      </c>
      <c r="D3027">
        <v>157.929519</v>
      </c>
      <c r="E3027">
        <v>3.9509889999999999</v>
      </c>
      <c r="F3027">
        <v>161.69552899999999</v>
      </c>
      <c r="G3027">
        <v>6.4121680000000003</v>
      </c>
    </row>
    <row r="3028" spans="1:9" x14ac:dyDescent="0.25">
      <c r="A3028">
        <v>3027</v>
      </c>
      <c r="D3028">
        <v>157.929519</v>
      </c>
      <c r="E3028">
        <v>3.9509889999999999</v>
      </c>
      <c r="F3028">
        <v>161.69552899999999</v>
      </c>
      <c r="G3028">
        <v>6.4121680000000003</v>
      </c>
      <c r="H3028">
        <v>162.150047</v>
      </c>
      <c r="I3028">
        <v>2.8498519999999998</v>
      </c>
    </row>
    <row r="3029" spans="1:9" x14ac:dyDescent="0.25">
      <c r="A3029">
        <v>3028</v>
      </c>
      <c r="D3029">
        <v>157.929519</v>
      </c>
      <c r="E3029">
        <v>3.9509889999999999</v>
      </c>
      <c r="F3029">
        <v>161.69552899999999</v>
      </c>
      <c r="G3029">
        <v>6.4121680000000003</v>
      </c>
      <c r="H3029">
        <v>162.150047</v>
      </c>
      <c r="I3029">
        <v>2.8498519999999998</v>
      </c>
    </row>
    <row r="3030" spans="1:9" x14ac:dyDescent="0.25">
      <c r="A3030">
        <v>3029</v>
      </c>
      <c r="F3030">
        <v>161.69552899999999</v>
      </c>
      <c r="G3030">
        <v>6.4121680000000003</v>
      </c>
      <c r="H3030">
        <v>161.95517699999999</v>
      </c>
      <c r="I3030">
        <v>2.914631</v>
      </c>
    </row>
    <row r="3031" spans="1:9" x14ac:dyDescent="0.25">
      <c r="A3031">
        <v>3030</v>
      </c>
      <c r="F3031">
        <v>161.500663</v>
      </c>
      <c r="G3031">
        <v>6.4121680000000003</v>
      </c>
      <c r="H3031">
        <v>161.43577499999998</v>
      </c>
      <c r="I3031">
        <v>2.8498519999999998</v>
      </c>
    </row>
    <row r="3032" spans="1:9" x14ac:dyDescent="0.25">
      <c r="A3032">
        <v>3031</v>
      </c>
      <c r="F3032">
        <v>161.500663</v>
      </c>
      <c r="G3032">
        <v>6.4121680000000003</v>
      </c>
      <c r="H3032">
        <v>161.30590000000001</v>
      </c>
      <c r="I3032">
        <v>2.9794100000000001</v>
      </c>
    </row>
    <row r="3033" spans="1:9" x14ac:dyDescent="0.25">
      <c r="A3033">
        <v>3032</v>
      </c>
      <c r="F3033">
        <v>161.500663</v>
      </c>
      <c r="G3033">
        <v>6.4121680000000003</v>
      </c>
      <c r="H3033">
        <v>160.981258</v>
      </c>
      <c r="I3033">
        <v>3.108968</v>
      </c>
    </row>
    <row r="3034" spans="1:9" x14ac:dyDescent="0.25">
      <c r="A3034">
        <v>3033</v>
      </c>
      <c r="F3034">
        <v>161.500663</v>
      </c>
      <c r="G3034">
        <v>6.4121680000000003</v>
      </c>
    </row>
    <row r="3035" spans="1:9" x14ac:dyDescent="0.25">
      <c r="A3035">
        <v>3034</v>
      </c>
      <c r="F3035">
        <v>161.500663</v>
      </c>
      <c r="G3035">
        <v>6.4121680000000003</v>
      </c>
    </row>
    <row r="3036" spans="1:9" x14ac:dyDescent="0.25">
      <c r="A3036">
        <v>3035</v>
      </c>
      <c r="F3036">
        <v>161.500663</v>
      </c>
      <c r="G3036">
        <v>6.4121680000000003</v>
      </c>
    </row>
    <row r="3037" spans="1:9" x14ac:dyDescent="0.25">
      <c r="A3037">
        <v>3036</v>
      </c>
      <c r="B3037">
        <v>147.08610099999999</v>
      </c>
      <c r="C3037">
        <v>4.5338950000000002</v>
      </c>
      <c r="F3037">
        <v>161.500663</v>
      </c>
      <c r="G3037">
        <v>6.4121680000000003</v>
      </c>
    </row>
    <row r="3038" spans="1:9" x14ac:dyDescent="0.25">
      <c r="A3038">
        <v>3037</v>
      </c>
      <c r="B3038">
        <v>147.08610099999999</v>
      </c>
      <c r="C3038">
        <v>4.5338950000000002</v>
      </c>
      <c r="F3038">
        <v>161.500663</v>
      </c>
      <c r="G3038">
        <v>6.4121680000000003</v>
      </c>
    </row>
    <row r="3039" spans="1:9" x14ac:dyDescent="0.25">
      <c r="A3039">
        <v>3038</v>
      </c>
      <c r="B3039">
        <v>147.08610099999999</v>
      </c>
      <c r="C3039">
        <v>4.5338950000000002</v>
      </c>
      <c r="F3039">
        <v>161.37078399999999</v>
      </c>
      <c r="G3039">
        <v>6.3473889999999997</v>
      </c>
    </row>
    <row r="3040" spans="1:9" x14ac:dyDescent="0.25">
      <c r="A3040">
        <v>3039</v>
      </c>
      <c r="B3040">
        <v>147.08610099999999</v>
      </c>
      <c r="C3040">
        <v>4.5338950000000002</v>
      </c>
      <c r="F3040">
        <v>161.37078399999999</v>
      </c>
      <c r="G3040">
        <v>6.3473889999999997</v>
      </c>
    </row>
    <row r="3041" spans="1:9" x14ac:dyDescent="0.25">
      <c r="A3041">
        <v>3040</v>
      </c>
      <c r="B3041">
        <v>147.08610099999999</v>
      </c>
      <c r="C3041">
        <v>4.5338950000000002</v>
      </c>
      <c r="D3041">
        <v>145.98219999999998</v>
      </c>
      <c r="E3041">
        <v>2.7850730000000001</v>
      </c>
      <c r="F3041">
        <v>161.37078399999999</v>
      </c>
      <c r="G3041">
        <v>6.3473889999999997</v>
      </c>
    </row>
    <row r="3042" spans="1:9" x14ac:dyDescent="0.25">
      <c r="A3042">
        <v>3041</v>
      </c>
      <c r="B3042">
        <v>147.08610099999999</v>
      </c>
      <c r="C3042">
        <v>4.5338950000000002</v>
      </c>
      <c r="D3042">
        <v>145.98219999999998</v>
      </c>
      <c r="E3042">
        <v>2.7850730000000001</v>
      </c>
      <c r="F3042">
        <v>161.37078399999999</v>
      </c>
      <c r="G3042">
        <v>6.3473889999999997</v>
      </c>
    </row>
    <row r="3043" spans="1:9" x14ac:dyDescent="0.25">
      <c r="A3043">
        <v>3042</v>
      </c>
      <c r="B3043">
        <v>147.08610099999999</v>
      </c>
      <c r="C3043">
        <v>4.5338950000000002</v>
      </c>
      <c r="D3043">
        <v>145.98219999999998</v>
      </c>
      <c r="E3043">
        <v>2.7850730000000001</v>
      </c>
      <c r="F3043">
        <v>161.37078399999999</v>
      </c>
      <c r="G3043">
        <v>6.3473889999999997</v>
      </c>
      <c r="H3043">
        <v>155.916686</v>
      </c>
      <c r="I3043">
        <v>3.0441889999999998</v>
      </c>
    </row>
    <row r="3044" spans="1:9" x14ac:dyDescent="0.25">
      <c r="A3044">
        <v>3043</v>
      </c>
      <c r="B3044">
        <v>147.08610099999999</v>
      </c>
      <c r="C3044">
        <v>4.5338950000000002</v>
      </c>
      <c r="D3044">
        <v>145.98219999999998</v>
      </c>
      <c r="E3044">
        <v>2.7850730000000001</v>
      </c>
      <c r="F3044">
        <v>161.37078399999999</v>
      </c>
      <c r="G3044">
        <v>6.3473889999999997</v>
      </c>
      <c r="H3044">
        <v>155.916686</v>
      </c>
      <c r="I3044">
        <v>3.0441889999999998</v>
      </c>
    </row>
    <row r="3045" spans="1:9" x14ac:dyDescent="0.25">
      <c r="A3045">
        <v>3044</v>
      </c>
      <c r="B3045">
        <v>147.08610099999999</v>
      </c>
      <c r="C3045">
        <v>4.5338950000000002</v>
      </c>
      <c r="D3045">
        <v>145.98219999999998</v>
      </c>
      <c r="E3045">
        <v>2.7850730000000001</v>
      </c>
      <c r="H3045">
        <v>155.916686</v>
      </c>
      <c r="I3045">
        <v>3.0441889999999998</v>
      </c>
    </row>
    <row r="3046" spans="1:9" x14ac:dyDescent="0.25">
      <c r="A3046">
        <v>3045</v>
      </c>
      <c r="B3046">
        <v>147.08610099999999</v>
      </c>
      <c r="C3046">
        <v>4.5338950000000002</v>
      </c>
      <c r="D3046">
        <v>145.98219999999998</v>
      </c>
      <c r="E3046">
        <v>2.7850730000000001</v>
      </c>
      <c r="H3046">
        <v>155.916686</v>
      </c>
      <c r="I3046">
        <v>3.0441889999999998</v>
      </c>
    </row>
    <row r="3047" spans="1:9" x14ac:dyDescent="0.25">
      <c r="A3047">
        <v>3046</v>
      </c>
      <c r="B3047">
        <v>147.08610099999999</v>
      </c>
      <c r="C3047">
        <v>4.5338950000000002</v>
      </c>
      <c r="D3047">
        <v>145.98219999999998</v>
      </c>
      <c r="E3047">
        <v>2.7850730000000001</v>
      </c>
      <c r="H3047">
        <v>155.72181599999999</v>
      </c>
      <c r="I3047">
        <v>3.0441889999999998</v>
      </c>
    </row>
    <row r="3048" spans="1:9" x14ac:dyDescent="0.25">
      <c r="A3048">
        <v>3047</v>
      </c>
      <c r="B3048">
        <v>147.08610099999999</v>
      </c>
      <c r="C3048">
        <v>4.5338950000000002</v>
      </c>
      <c r="D3048">
        <v>145.98219999999998</v>
      </c>
      <c r="E3048">
        <v>2.7850730000000001</v>
      </c>
    </row>
    <row r="3049" spans="1:9" x14ac:dyDescent="0.25">
      <c r="A3049">
        <v>3048</v>
      </c>
      <c r="B3049">
        <v>147.08610099999999</v>
      </c>
      <c r="C3049">
        <v>4.5338950000000002</v>
      </c>
      <c r="D3049">
        <v>145.98219999999998</v>
      </c>
      <c r="E3049">
        <v>2.7850730000000001</v>
      </c>
    </row>
    <row r="3050" spans="1:9" x14ac:dyDescent="0.25">
      <c r="A3050">
        <v>3049</v>
      </c>
      <c r="B3050">
        <v>147.08610099999999</v>
      </c>
      <c r="C3050">
        <v>4.5338950000000002</v>
      </c>
      <c r="D3050">
        <v>145.98219999999998</v>
      </c>
      <c r="E3050">
        <v>2.7850730000000001</v>
      </c>
    </row>
    <row r="3051" spans="1:9" x14ac:dyDescent="0.25">
      <c r="A3051">
        <v>3050</v>
      </c>
      <c r="B3051">
        <v>147.08610099999999</v>
      </c>
      <c r="C3051">
        <v>4.5338950000000002</v>
      </c>
      <c r="D3051">
        <v>145.98219999999998</v>
      </c>
      <c r="E3051">
        <v>2.7850730000000001</v>
      </c>
    </row>
    <row r="3052" spans="1:9" x14ac:dyDescent="0.25">
      <c r="A3052">
        <v>3051</v>
      </c>
      <c r="D3052">
        <v>145.98219999999998</v>
      </c>
      <c r="E3052">
        <v>2.7850730000000001</v>
      </c>
    </row>
    <row r="3053" spans="1:9" x14ac:dyDescent="0.25">
      <c r="A3053">
        <v>3052</v>
      </c>
      <c r="D3053">
        <v>145.98219999999998</v>
      </c>
      <c r="E3053">
        <v>2.7850730000000001</v>
      </c>
    </row>
    <row r="3054" spans="1:9" x14ac:dyDescent="0.25">
      <c r="A3054">
        <v>3053</v>
      </c>
      <c r="D3054">
        <v>145.98219999999998</v>
      </c>
      <c r="E3054">
        <v>2.7850730000000001</v>
      </c>
    </row>
    <row r="3055" spans="1:9" x14ac:dyDescent="0.25">
      <c r="A3055">
        <v>3054</v>
      </c>
    </row>
    <row r="3056" spans="1:9" x14ac:dyDescent="0.25">
      <c r="A3056">
        <v>3055</v>
      </c>
    </row>
    <row r="3057" spans="1:9" x14ac:dyDescent="0.25">
      <c r="A3057">
        <v>3056</v>
      </c>
    </row>
    <row r="3058" spans="1:9" x14ac:dyDescent="0.25">
      <c r="A3058">
        <v>3057</v>
      </c>
    </row>
    <row r="3059" spans="1:9" x14ac:dyDescent="0.25">
      <c r="A3059">
        <v>3058</v>
      </c>
    </row>
    <row r="3060" spans="1:9" x14ac:dyDescent="0.25">
      <c r="A3060">
        <v>3059</v>
      </c>
    </row>
    <row r="3061" spans="1:9" x14ac:dyDescent="0.25">
      <c r="A3061">
        <v>3060</v>
      </c>
      <c r="B3061">
        <v>125.26746799999999</v>
      </c>
      <c r="C3061">
        <v>5.8055050000000001</v>
      </c>
    </row>
    <row r="3062" spans="1:9" x14ac:dyDescent="0.25">
      <c r="A3062">
        <v>3061</v>
      </c>
      <c r="B3062">
        <v>125.26746799999999</v>
      </c>
      <c r="C3062">
        <v>5.8055050000000001</v>
      </c>
    </row>
    <row r="3063" spans="1:9" x14ac:dyDescent="0.25">
      <c r="A3063">
        <v>3062</v>
      </c>
      <c r="B3063">
        <v>125.26746799999999</v>
      </c>
      <c r="C3063">
        <v>5.8055050000000001</v>
      </c>
    </row>
    <row r="3064" spans="1:9" x14ac:dyDescent="0.25">
      <c r="A3064">
        <v>3063</v>
      </c>
      <c r="B3064">
        <v>125.26746799999999</v>
      </c>
      <c r="C3064">
        <v>5.8055050000000001</v>
      </c>
    </row>
    <row r="3065" spans="1:9" x14ac:dyDescent="0.25">
      <c r="A3065">
        <v>3064</v>
      </c>
      <c r="B3065">
        <v>125.26746799999999</v>
      </c>
      <c r="C3065">
        <v>5.8055050000000001</v>
      </c>
      <c r="F3065">
        <v>144.74852299999998</v>
      </c>
      <c r="G3065">
        <v>5.4406949999999998</v>
      </c>
    </row>
    <row r="3066" spans="1:9" x14ac:dyDescent="0.25">
      <c r="A3066">
        <v>3065</v>
      </c>
      <c r="B3066">
        <v>125.26746799999999</v>
      </c>
      <c r="C3066">
        <v>5.8055050000000001</v>
      </c>
      <c r="F3066">
        <v>144.74852299999998</v>
      </c>
      <c r="G3066">
        <v>5.4406949999999998</v>
      </c>
    </row>
    <row r="3067" spans="1:9" x14ac:dyDescent="0.25">
      <c r="A3067">
        <v>3066</v>
      </c>
      <c r="B3067">
        <v>125.26746799999999</v>
      </c>
      <c r="C3067">
        <v>5.8055050000000001</v>
      </c>
      <c r="F3067">
        <v>144.74852299999998</v>
      </c>
      <c r="G3067">
        <v>5.4406949999999998</v>
      </c>
    </row>
    <row r="3068" spans="1:9" x14ac:dyDescent="0.25">
      <c r="A3068">
        <v>3067</v>
      </c>
      <c r="B3068">
        <v>125.26746799999999</v>
      </c>
      <c r="C3068">
        <v>5.8055050000000001</v>
      </c>
      <c r="F3068">
        <v>144.74852299999998</v>
      </c>
      <c r="G3068">
        <v>5.4406949999999998</v>
      </c>
      <c r="H3068">
        <v>144.55375999999998</v>
      </c>
      <c r="I3068">
        <v>3.627094</v>
      </c>
    </row>
    <row r="3069" spans="1:9" x14ac:dyDescent="0.25">
      <c r="A3069">
        <v>3068</v>
      </c>
      <c r="B3069">
        <v>125.26746799999999</v>
      </c>
      <c r="C3069">
        <v>5.8055050000000001</v>
      </c>
      <c r="F3069">
        <v>144.74852299999998</v>
      </c>
      <c r="G3069">
        <v>5.4406949999999998</v>
      </c>
      <c r="H3069">
        <v>144.55375999999998</v>
      </c>
      <c r="I3069">
        <v>3.627094</v>
      </c>
    </row>
    <row r="3070" spans="1:9" x14ac:dyDescent="0.25">
      <c r="A3070">
        <v>3069</v>
      </c>
      <c r="B3070">
        <v>125.26746799999999</v>
      </c>
      <c r="C3070">
        <v>5.8055050000000001</v>
      </c>
      <c r="D3070">
        <v>120.605727</v>
      </c>
      <c r="E3070">
        <v>4.1854500000000003</v>
      </c>
      <c r="F3070">
        <v>144.74852299999998</v>
      </c>
      <c r="G3070">
        <v>5.4406949999999998</v>
      </c>
      <c r="H3070">
        <v>144.683639</v>
      </c>
      <c r="I3070">
        <v>3.627094</v>
      </c>
    </row>
    <row r="3071" spans="1:9" x14ac:dyDescent="0.25">
      <c r="A3071">
        <v>3070</v>
      </c>
      <c r="B3071">
        <v>125.26746799999999</v>
      </c>
      <c r="C3071">
        <v>5.8055050000000001</v>
      </c>
      <c r="D3071">
        <v>120.605727</v>
      </c>
      <c r="E3071">
        <v>4.1854500000000003</v>
      </c>
      <c r="F3071">
        <v>144.74852299999998</v>
      </c>
      <c r="G3071">
        <v>5.4406949999999998</v>
      </c>
      <c r="H3071">
        <v>144.683639</v>
      </c>
      <c r="I3071">
        <v>3.627094</v>
      </c>
    </row>
    <row r="3072" spans="1:9" x14ac:dyDescent="0.25">
      <c r="A3072">
        <v>3071</v>
      </c>
      <c r="B3072">
        <v>125.26746799999999</v>
      </c>
      <c r="C3072">
        <v>5.8055050000000001</v>
      </c>
      <c r="D3072">
        <v>120.605727</v>
      </c>
      <c r="E3072">
        <v>4.1854500000000003</v>
      </c>
      <c r="F3072">
        <v>144.74852299999998</v>
      </c>
      <c r="G3072">
        <v>5.4406949999999998</v>
      </c>
      <c r="H3072">
        <v>144.683639</v>
      </c>
      <c r="I3072">
        <v>3.627094</v>
      </c>
    </row>
    <row r="3073" spans="1:9" x14ac:dyDescent="0.25">
      <c r="A3073">
        <v>3072</v>
      </c>
      <c r="B3073">
        <v>125.26746799999999</v>
      </c>
      <c r="C3073">
        <v>5.8055050000000001</v>
      </c>
      <c r="D3073">
        <v>120.605727</v>
      </c>
      <c r="E3073">
        <v>4.1854500000000003</v>
      </c>
      <c r="F3073">
        <v>144.74852299999998</v>
      </c>
      <c r="G3073">
        <v>5.4406949999999998</v>
      </c>
      <c r="H3073">
        <v>144.683639</v>
      </c>
      <c r="I3073">
        <v>3.627094</v>
      </c>
    </row>
    <row r="3074" spans="1:9" x14ac:dyDescent="0.25">
      <c r="A3074">
        <v>3073</v>
      </c>
      <c r="B3074">
        <v>125.26746799999999</v>
      </c>
      <c r="C3074">
        <v>5.8055050000000001</v>
      </c>
      <c r="D3074">
        <v>120.605727</v>
      </c>
      <c r="E3074">
        <v>4.1854500000000003</v>
      </c>
      <c r="F3074">
        <v>144.74852299999998</v>
      </c>
      <c r="G3074">
        <v>5.4406949999999998</v>
      </c>
      <c r="H3074">
        <v>144.683639</v>
      </c>
      <c r="I3074">
        <v>3.627094</v>
      </c>
    </row>
    <row r="3075" spans="1:9" x14ac:dyDescent="0.25">
      <c r="A3075">
        <v>3074</v>
      </c>
      <c r="B3075">
        <v>125.26746799999999</v>
      </c>
      <c r="C3075">
        <v>5.8055050000000001</v>
      </c>
      <c r="D3075">
        <v>120.605727</v>
      </c>
      <c r="E3075">
        <v>4.1854500000000003</v>
      </c>
      <c r="F3075">
        <v>144.74852299999998</v>
      </c>
      <c r="G3075">
        <v>5.4406949999999998</v>
      </c>
      <c r="H3075">
        <v>144.683639</v>
      </c>
      <c r="I3075">
        <v>3.627094</v>
      </c>
    </row>
    <row r="3076" spans="1:9" x14ac:dyDescent="0.25">
      <c r="A3076">
        <v>3075</v>
      </c>
      <c r="B3076">
        <v>125.26746799999999</v>
      </c>
      <c r="C3076">
        <v>5.8055050000000001</v>
      </c>
      <c r="D3076">
        <v>120.605727</v>
      </c>
      <c r="E3076">
        <v>4.1854500000000003</v>
      </c>
      <c r="F3076">
        <v>144.74852299999998</v>
      </c>
      <c r="G3076">
        <v>5.4406949999999998</v>
      </c>
      <c r="H3076">
        <v>144.683639</v>
      </c>
      <c r="I3076">
        <v>3.627094</v>
      </c>
    </row>
    <row r="3077" spans="1:9" x14ac:dyDescent="0.25">
      <c r="A3077">
        <v>3076</v>
      </c>
      <c r="D3077">
        <v>120.605727</v>
      </c>
      <c r="E3077">
        <v>4.1854500000000003</v>
      </c>
      <c r="F3077">
        <v>144.74852299999998</v>
      </c>
      <c r="G3077">
        <v>5.4406949999999998</v>
      </c>
      <c r="H3077">
        <v>144.683639</v>
      </c>
      <c r="I3077">
        <v>3.627094</v>
      </c>
    </row>
    <row r="3078" spans="1:9" x14ac:dyDescent="0.25">
      <c r="A3078">
        <v>3077</v>
      </c>
      <c r="D3078">
        <v>120.605727</v>
      </c>
      <c r="E3078">
        <v>4.1854500000000003</v>
      </c>
      <c r="F3078">
        <v>144.683639</v>
      </c>
      <c r="G3078">
        <v>5.3759160000000001</v>
      </c>
      <c r="H3078">
        <v>144.683639</v>
      </c>
      <c r="I3078">
        <v>3.627094</v>
      </c>
    </row>
    <row r="3079" spans="1:9" x14ac:dyDescent="0.25">
      <c r="A3079">
        <v>3078</v>
      </c>
      <c r="D3079">
        <v>120.605727</v>
      </c>
      <c r="E3079">
        <v>4.1854500000000003</v>
      </c>
      <c r="F3079">
        <v>144.683639</v>
      </c>
      <c r="G3079">
        <v>5.3759160000000001</v>
      </c>
      <c r="H3079">
        <v>144.683639</v>
      </c>
      <c r="I3079">
        <v>3.627094</v>
      </c>
    </row>
    <row r="3080" spans="1:9" x14ac:dyDescent="0.25">
      <c r="A3080">
        <v>3079</v>
      </c>
      <c r="D3080">
        <v>120.605727</v>
      </c>
      <c r="E3080">
        <v>4.1854500000000003</v>
      </c>
      <c r="F3080">
        <v>144.683639</v>
      </c>
      <c r="G3080">
        <v>5.3759160000000001</v>
      </c>
      <c r="H3080">
        <v>144.683639</v>
      </c>
      <c r="I3080">
        <v>3.627094</v>
      </c>
    </row>
    <row r="3081" spans="1:9" x14ac:dyDescent="0.25">
      <c r="A3081">
        <v>3080</v>
      </c>
      <c r="D3081">
        <v>120.605727</v>
      </c>
      <c r="E3081">
        <v>4.1854500000000003</v>
      </c>
      <c r="F3081">
        <v>144.683639</v>
      </c>
      <c r="G3081">
        <v>5.3759160000000001</v>
      </c>
      <c r="H3081">
        <v>144.683639</v>
      </c>
      <c r="I3081">
        <v>3.627094</v>
      </c>
    </row>
    <row r="3082" spans="1:9" x14ac:dyDescent="0.25">
      <c r="A3082">
        <v>3081</v>
      </c>
      <c r="D3082">
        <v>120.605727</v>
      </c>
      <c r="E3082">
        <v>4.1854500000000003</v>
      </c>
      <c r="F3082">
        <v>144.683639</v>
      </c>
      <c r="G3082">
        <v>5.3759160000000001</v>
      </c>
      <c r="H3082">
        <v>144.683639</v>
      </c>
      <c r="I3082">
        <v>3.627094</v>
      </c>
    </row>
    <row r="3083" spans="1:9" x14ac:dyDescent="0.25">
      <c r="A3083">
        <v>3082</v>
      </c>
      <c r="D3083">
        <v>120.605727</v>
      </c>
      <c r="E3083">
        <v>4.1854500000000003</v>
      </c>
      <c r="F3083">
        <v>144.683639</v>
      </c>
      <c r="G3083">
        <v>5.3759160000000001</v>
      </c>
    </row>
    <row r="3084" spans="1:9" x14ac:dyDescent="0.25">
      <c r="A3084">
        <v>3083</v>
      </c>
      <c r="D3084">
        <v>120.605727</v>
      </c>
      <c r="E3084">
        <v>4.1854500000000003</v>
      </c>
      <c r="F3084">
        <v>144.683639</v>
      </c>
      <c r="G3084">
        <v>5.3759160000000001</v>
      </c>
    </row>
    <row r="3085" spans="1:9" x14ac:dyDescent="0.25">
      <c r="A3085">
        <v>3084</v>
      </c>
      <c r="D3085">
        <v>120.605727</v>
      </c>
      <c r="E3085">
        <v>4.1854500000000003</v>
      </c>
    </row>
    <row r="3086" spans="1:9" x14ac:dyDescent="0.25">
      <c r="A3086">
        <v>3085</v>
      </c>
      <c r="D3086">
        <v>120.605727</v>
      </c>
      <c r="E3086">
        <v>4.1854500000000003</v>
      </c>
    </row>
    <row r="3087" spans="1:9" x14ac:dyDescent="0.25">
      <c r="A3087">
        <v>3086</v>
      </c>
    </row>
    <row r="3088" spans="1:9" x14ac:dyDescent="0.25">
      <c r="A3088">
        <v>3087</v>
      </c>
    </row>
    <row r="3089" spans="1:7" x14ac:dyDescent="0.25">
      <c r="A3089">
        <v>3088</v>
      </c>
    </row>
    <row r="3090" spans="1:7" x14ac:dyDescent="0.25">
      <c r="A3090">
        <v>3089</v>
      </c>
    </row>
    <row r="3091" spans="1:7" x14ac:dyDescent="0.25">
      <c r="A3091">
        <v>3090</v>
      </c>
    </row>
    <row r="3092" spans="1:7" x14ac:dyDescent="0.25">
      <c r="A3092">
        <v>3091</v>
      </c>
      <c r="B3092">
        <v>110.53912399999999</v>
      </c>
      <c r="C3092">
        <v>7.8307700000000002</v>
      </c>
    </row>
    <row r="3093" spans="1:7" x14ac:dyDescent="0.25">
      <c r="A3093">
        <v>3092</v>
      </c>
      <c r="B3093">
        <v>110.53912399999999</v>
      </c>
      <c r="C3093">
        <v>7.8307700000000002</v>
      </c>
    </row>
    <row r="3094" spans="1:7" x14ac:dyDescent="0.25">
      <c r="A3094">
        <v>3093</v>
      </c>
      <c r="B3094">
        <v>110.53912399999999</v>
      </c>
      <c r="C3094">
        <v>7.8307700000000002</v>
      </c>
    </row>
    <row r="3095" spans="1:7" x14ac:dyDescent="0.25">
      <c r="A3095">
        <v>3094</v>
      </c>
      <c r="B3095">
        <v>110.53912399999999</v>
      </c>
      <c r="C3095">
        <v>7.8307700000000002</v>
      </c>
    </row>
    <row r="3096" spans="1:7" x14ac:dyDescent="0.25">
      <c r="A3096">
        <v>3095</v>
      </c>
      <c r="B3096">
        <v>110.53912399999999</v>
      </c>
      <c r="C3096">
        <v>7.8307700000000002</v>
      </c>
    </row>
    <row r="3097" spans="1:7" x14ac:dyDescent="0.25">
      <c r="A3097">
        <v>3096</v>
      </c>
      <c r="B3097">
        <v>110.53912399999999</v>
      </c>
      <c r="C3097">
        <v>7.8307700000000002</v>
      </c>
    </row>
    <row r="3098" spans="1:7" x14ac:dyDescent="0.25">
      <c r="A3098">
        <v>3097</v>
      </c>
      <c r="B3098">
        <v>110.53912399999999</v>
      </c>
      <c r="C3098">
        <v>7.8307700000000002</v>
      </c>
    </row>
    <row r="3099" spans="1:7" x14ac:dyDescent="0.25">
      <c r="A3099">
        <v>3098</v>
      </c>
      <c r="B3099">
        <v>110.53912399999999</v>
      </c>
      <c r="C3099">
        <v>7.8307700000000002</v>
      </c>
      <c r="F3099">
        <v>118.84919099999999</v>
      </c>
      <c r="G3099">
        <v>7.7632539999999999</v>
      </c>
    </row>
    <row r="3100" spans="1:7" x14ac:dyDescent="0.25">
      <c r="A3100">
        <v>3099</v>
      </c>
      <c r="B3100">
        <v>110.53912399999999</v>
      </c>
      <c r="C3100">
        <v>7.8307700000000002</v>
      </c>
      <c r="F3100">
        <v>118.84919099999999</v>
      </c>
      <c r="G3100">
        <v>7.7632539999999999</v>
      </c>
    </row>
    <row r="3101" spans="1:7" x14ac:dyDescent="0.25">
      <c r="A3101">
        <v>3100</v>
      </c>
      <c r="B3101">
        <v>110.53912399999999</v>
      </c>
      <c r="C3101">
        <v>7.8307700000000002</v>
      </c>
      <c r="F3101">
        <v>118.84919099999999</v>
      </c>
      <c r="G3101">
        <v>7.7632539999999999</v>
      </c>
    </row>
    <row r="3102" spans="1:7" x14ac:dyDescent="0.25">
      <c r="A3102">
        <v>3101</v>
      </c>
      <c r="B3102">
        <v>110.53912399999999</v>
      </c>
      <c r="C3102">
        <v>7.8307700000000002</v>
      </c>
      <c r="F3102">
        <v>118.84919099999999</v>
      </c>
      <c r="G3102">
        <v>7.7632539999999999</v>
      </c>
    </row>
    <row r="3103" spans="1:7" x14ac:dyDescent="0.25">
      <c r="A3103">
        <v>3102</v>
      </c>
      <c r="B3103">
        <v>110.53912399999999</v>
      </c>
      <c r="C3103">
        <v>7.8307700000000002</v>
      </c>
      <c r="F3103">
        <v>118.84919099999999</v>
      </c>
      <c r="G3103">
        <v>7.7632539999999999</v>
      </c>
    </row>
    <row r="3104" spans="1:7" x14ac:dyDescent="0.25">
      <c r="A3104">
        <v>3103</v>
      </c>
      <c r="B3104">
        <v>110.53912399999999</v>
      </c>
      <c r="C3104">
        <v>7.8307700000000002</v>
      </c>
      <c r="F3104">
        <v>118.84919099999999</v>
      </c>
      <c r="G3104">
        <v>7.7632539999999999</v>
      </c>
    </row>
    <row r="3105" spans="1:9" x14ac:dyDescent="0.25">
      <c r="A3105">
        <v>3104</v>
      </c>
      <c r="B3105">
        <v>110.53912399999999</v>
      </c>
      <c r="C3105">
        <v>7.8307700000000002</v>
      </c>
      <c r="F3105">
        <v>118.84919099999999</v>
      </c>
      <c r="G3105">
        <v>7.7632539999999999</v>
      </c>
    </row>
    <row r="3106" spans="1:9" x14ac:dyDescent="0.25">
      <c r="A3106">
        <v>3105</v>
      </c>
      <c r="D3106">
        <v>102.70200399999999</v>
      </c>
      <c r="E3106">
        <v>6.0080539999999996</v>
      </c>
      <c r="F3106">
        <v>118.84919099999999</v>
      </c>
      <c r="G3106">
        <v>7.7632539999999999</v>
      </c>
    </row>
    <row r="3107" spans="1:9" x14ac:dyDescent="0.25">
      <c r="A3107">
        <v>3106</v>
      </c>
      <c r="D3107">
        <v>102.70200399999999</v>
      </c>
      <c r="E3107">
        <v>6.0080539999999996</v>
      </c>
      <c r="F3107">
        <v>118.84919099999999</v>
      </c>
      <c r="G3107">
        <v>7.7632539999999999</v>
      </c>
    </row>
    <row r="3108" spans="1:9" x14ac:dyDescent="0.25">
      <c r="A3108">
        <v>3107</v>
      </c>
      <c r="D3108">
        <v>102.70200399999999</v>
      </c>
      <c r="E3108">
        <v>6.0080539999999996</v>
      </c>
      <c r="F3108">
        <v>118.578903</v>
      </c>
      <c r="G3108">
        <v>7.6957370000000003</v>
      </c>
    </row>
    <row r="3109" spans="1:9" x14ac:dyDescent="0.25">
      <c r="A3109">
        <v>3108</v>
      </c>
      <c r="D3109">
        <v>102.70200399999999</v>
      </c>
      <c r="E3109">
        <v>6.0080539999999996</v>
      </c>
      <c r="F3109">
        <v>118.578903</v>
      </c>
      <c r="G3109">
        <v>7.6957370000000003</v>
      </c>
    </row>
    <row r="3110" spans="1:9" x14ac:dyDescent="0.25">
      <c r="A3110">
        <v>3109</v>
      </c>
      <c r="D3110">
        <v>102.70200399999999</v>
      </c>
      <c r="E3110">
        <v>6.0080539999999996</v>
      </c>
      <c r="F3110">
        <v>118.578903</v>
      </c>
      <c r="G3110">
        <v>7.6957370000000003</v>
      </c>
    </row>
    <row r="3111" spans="1:9" x14ac:dyDescent="0.25">
      <c r="A3111">
        <v>3110</v>
      </c>
      <c r="D3111">
        <v>102.70200399999999</v>
      </c>
      <c r="E3111">
        <v>6.0080539999999996</v>
      </c>
      <c r="F3111">
        <v>118.578903</v>
      </c>
      <c r="G3111">
        <v>7.6282209999999999</v>
      </c>
    </row>
    <row r="3112" spans="1:9" x14ac:dyDescent="0.25">
      <c r="A3112">
        <v>3111</v>
      </c>
      <c r="D3112">
        <v>102.70200399999999</v>
      </c>
      <c r="E3112">
        <v>6.0080539999999996</v>
      </c>
      <c r="F3112">
        <v>118.37624399999999</v>
      </c>
      <c r="G3112">
        <v>7.5607049999999996</v>
      </c>
    </row>
    <row r="3113" spans="1:9" x14ac:dyDescent="0.25">
      <c r="A3113">
        <v>3112</v>
      </c>
      <c r="D3113">
        <v>102.70200399999999</v>
      </c>
      <c r="E3113">
        <v>6.0080539999999996</v>
      </c>
      <c r="F3113">
        <v>118.37624399999999</v>
      </c>
      <c r="G3113">
        <v>7.5607049999999996</v>
      </c>
    </row>
    <row r="3114" spans="1:9" x14ac:dyDescent="0.25">
      <c r="A3114">
        <v>3113</v>
      </c>
      <c r="D3114">
        <v>102.70200399999999</v>
      </c>
      <c r="E3114">
        <v>6.0080539999999996</v>
      </c>
      <c r="F3114">
        <v>117.76815099999999</v>
      </c>
      <c r="G3114">
        <v>7.5607049999999996</v>
      </c>
    </row>
    <row r="3115" spans="1:9" x14ac:dyDescent="0.25">
      <c r="A3115">
        <v>3114</v>
      </c>
      <c r="D3115">
        <v>102.70200399999999</v>
      </c>
      <c r="E3115">
        <v>6.0080539999999996</v>
      </c>
    </row>
    <row r="3116" spans="1:9" x14ac:dyDescent="0.25">
      <c r="A3116">
        <v>3115</v>
      </c>
      <c r="D3116">
        <v>102.70200399999999</v>
      </c>
      <c r="E3116">
        <v>6.0080539999999996</v>
      </c>
    </row>
    <row r="3117" spans="1:9" x14ac:dyDescent="0.25">
      <c r="A3117">
        <v>3116</v>
      </c>
      <c r="D3117">
        <v>102.70200399999999</v>
      </c>
      <c r="E3117">
        <v>6.0080539999999996</v>
      </c>
    </row>
    <row r="3118" spans="1:9" x14ac:dyDescent="0.25">
      <c r="A3118">
        <v>3117</v>
      </c>
      <c r="D3118">
        <v>102.431826</v>
      </c>
      <c r="E3118">
        <v>6.0755710000000001</v>
      </c>
      <c r="H3118">
        <v>107.16108299999999</v>
      </c>
      <c r="I3118">
        <v>4.9954219999999996</v>
      </c>
    </row>
    <row r="3119" spans="1:9" x14ac:dyDescent="0.25">
      <c r="A3119">
        <v>3118</v>
      </c>
      <c r="H3119">
        <v>107.16108299999999</v>
      </c>
      <c r="I3119">
        <v>4.9954219999999996</v>
      </c>
    </row>
    <row r="3120" spans="1:9" x14ac:dyDescent="0.25">
      <c r="A3120">
        <v>3119</v>
      </c>
      <c r="H3120">
        <v>107.16108299999999</v>
      </c>
      <c r="I3120">
        <v>4.9954219999999996</v>
      </c>
    </row>
    <row r="3121" spans="1:9" x14ac:dyDescent="0.25">
      <c r="A3121">
        <v>3120</v>
      </c>
      <c r="H3121">
        <v>107.16108299999999</v>
      </c>
      <c r="I3121">
        <v>4.9954219999999996</v>
      </c>
    </row>
    <row r="3122" spans="1:9" x14ac:dyDescent="0.25">
      <c r="A3122">
        <v>3121</v>
      </c>
      <c r="H3122">
        <v>107.16108299999999</v>
      </c>
      <c r="I3122">
        <v>4.9954219999999996</v>
      </c>
    </row>
    <row r="3123" spans="1:9" x14ac:dyDescent="0.25">
      <c r="A3123">
        <v>3122</v>
      </c>
      <c r="B3123">
        <v>91.081521999999993</v>
      </c>
      <c r="C3123">
        <v>8.4383049999999997</v>
      </c>
      <c r="H3123">
        <v>107.16108299999999</v>
      </c>
      <c r="I3123">
        <v>4.9954219999999996</v>
      </c>
    </row>
    <row r="3124" spans="1:9" x14ac:dyDescent="0.25">
      <c r="A3124">
        <v>3123</v>
      </c>
      <c r="B3124">
        <v>91.081521999999993</v>
      </c>
      <c r="C3124">
        <v>8.4383049999999997</v>
      </c>
      <c r="H3124">
        <v>107.16108299999999</v>
      </c>
      <c r="I3124">
        <v>4.9954219999999996</v>
      </c>
    </row>
    <row r="3125" spans="1:9" x14ac:dyDescent="0.25">
      <c r="A3125">
        <v>3124</v>
      </c>
      <c r="B3125">
        <v>91.081521999999993</v>
      </c>
      <c r="C3125">
        <v>8.4383049999999997</v>
      </c>
      <c r="H3125">
        <v>107.16108299999999</v>
      </c>
      <c r="I3125">
        <v>4.9954219999999996</v>
      </c>
    </row>
    <row r="3126" spans="1:9" x14ac:dyDescent="0.25">
      <c r="A3126">
        <v>3125</v>
      </c>
      <c r="B3126">
        <v>91.081521999999993</v>
      </c>
      <c r="C3126">
        <v>8.4383049999999997</v>
      </c>
      <c r="H3126">
        <v>107.16108299999999</v>
      </c>
      <c r="I3126">
        <v>4.9954219999999996</v>
      </c>
    </row>
    <row r="3127" spans="1:9" x14ac:dyDescent="0.25">
      <c r="A3127">
        <v>3126</v>
      </c>
      <c r="B3127">
        <v>91.081521999999993</v>
      </c>
      <c r="C3127">
        <v>8.4383049999999997</v>
      </c>
      <c r="H3127">
        <v>107.16108299999999</v>
      </c>
      <c r="I3127">
        <v>4.9954219999999996</v>
      </c>
    </row>
    <row r="3128" spans="1:9" x14ac:dyDescent="0.25">
      <c r="A3128">
        <v>3127</v>
      </c>
      <c r="B3128">
        <v>91.081521999999993</v>
      </c>
      <c r="C3128">
        <v>8.4383049999999997</v>
      </c>
      <c r="H3128">
        <v>107.09356699999999</v>
      </c>
      <c r="I3128">
        <v>4.9954219999999996</v>
      </c>
    </row>
    <row r="3129" spans="1:9" x14ac:dyDescent="0.25">
      <c r="A3129">
        <v>3128</v>
      </c>
      <c r="B3129">
        <v>91.081521999999993</v>
      </c>
      <c r="C3129">
        <v>8.4383049999999997</v>
      </c>
      <c r="H3129">
        <v>106.75576199999999</v>
      </c>
      <c r="I3129">
        <v>5.1979709999999999</v>
      </c>
    </row>
    <row r="3130" spans="1:9" x14ac:dyDescent="0.25">
      <c r="A3130">
        <v>3129</v>
      </c>
      <c r="B3130">
        <v>91.081521999999993</v>
      </c>
      <c r="C3130">
        <v>8.4383049999999997</v>
      </c>
      <c r="H3130">
        <v>106.68813499999999</v>
      </c>
      <c r="I3130">
        <v>5.2654870000000003</v>
      </c>
    </row>
    <row r="3131" spans="1:9" x14ac:dyDescent="0.25">
      <c r="A3131">
        <v>3130</v>
      </c>
      <c r="B3131">
        <v>91.081521999999993</v>
      </c>
      <c r="C3131">
        <v>8.4383049999999997</v>
      </c>
      <c r="H3131">
        <v>106.55299199999999</v>
      </c>
      <c r="I3131">
        <v>5.3330029999999997</v>
      </c>
    </row>
    <row r="3132" spans="1:9" x14ac:dyDescent="0.25">
      <c r="A3132">
        <v>3131</v>
      </c>
      <c r="B3132">
        <v>91.081521999999993</v>
      </c>
      <c r="C3132">
        <v>8.4383049999999997</v>
      </c>
      <c r="F3132">
        <v>98.040372999999988</v>
      </c>
      <c r="G3132">
        <v>8.3032719999999998</v>
      </c>
      <c r="H3132">
        <v>106.28281399999999</v>
      </c>
      <c r="I3132">
        <v>5.535552</v>
      </c>
    </row>
    <row r="3133" spans="1:9" x14ac:dyDescent="0.25">
      <c r="A3133">
        <v>3132</v>
      </c>
      <c r="B3133">
        <v>91.081521999999993</v>
      </c>
      <c r="C3133">
        <v>8.4383049999999997</v>
      </c>
      <c r="F3133">
        <v>98.040372999999988</v>
      </c>
      <c r="G3133">
        <v>8.3032719999999998</v>
      </c>
      <c r="H3133">
        <v>106.14767099999999</v>
      </c>
      <c r="I3133">
        <v>5.6705839999999998</v>
      </c>
    </row>
    <row r="3134" spans="1:9" x14ac:dyDescent="0.25">
      <c r="A3134">
        <v>3133</v>
      </c>
      <c r="B3134">
        <v>91.081521999999993</v>
      </c>
      <c r="C3134">
        <v>8.4383049999999997</v>
      </c>
      <c r="F3134">
        <v>98.040372999999988</v>
      </c>
      <c r="G3134">
        <v>8.3032719999999998</v>
      </c>
    </row>
    <row r="3135" spans="1:9" x14ac:dyDescent="0.25">
      <c r="A3135">
        <v>3134</v>
      </c>
      <c r="B3135">
        <v>91.081521999999993</v>
      </c>
      <c r="C3135">
        <v>8.4383049999999997</v>
      </c>
      <c r="F3135">
        <v>98.040372999999988</v>
      </c>
      <c r="G3135">
        <v>8.3032719999999998</v>
      </c>
    </row>
    <row r="3136" spans="1:9" x14ac:dyDescent="0.25">
      <c r="A3136">
        <v>3135</v>
      </c>
      <c r="F3136">
        <v>98.040372999999988</v>
      </c>
      <c r="G3136">
        <v>8.3032719999999998</v>
      </c>
    </row>
    <row r="3137" spans="1:7" x14ac:dyDescent="0.25">
      <c r="A3137">
        <v>3136</v>
      </c>
      <c r="F3137">
        <v>98.040372999999988</v>
      </c>
      <c r="G3137">
        <v>8.3032719999999998</v>
      </c>
    </row>
    <row r="3138" spans="1:7" x14ac:dyDescent="0.25">
      <c r="A3138">
        <v>3137</v>
      </c>
      <c r="F3138">
        <v>98.040372999999988</v>
      </c>
      <c r="G3138">
        <v>8.3032719999999998</v>
      </c>
    </row>
    <row r="3139" spans="1:7" x14ac:dyDescent="0.25">
      <c r="A3139">
        <v>3138</v>
      </c>
      <c r="F3139">
        <v>98.040372999999988</v>
      </c>
      <c r="G3139">
        <v>8.3032719999999998</v>
      </c>
    </row>
    <row r="3140" spans="1:7" x14ac:dyDescent="0.25">
      <c r="A3140">
        <v>3139</v>
      </c>
      <c r="F3140">
        <v>98.040372999999988</v>
      </c>
      <c r="G3140">
        <v>8.3032719999999998</v>
      </c>
    </row>
    <row r="3141" spans="1:7" x14ac:dyDescent="0.25">
      <c r="A3141">
        <v>3140</v>
      </c>
      <c r="F3141">
        <v>98.040372999999988</v>
      </c>
      <c r="G3141">
        <v>8.3032719999999998</v>
      </c>
    </row>
    <row r="3142" spans="1:7" x14ac:dyDescent="0.25">
      <c r="A3142">
        <v>3141</v>
      </c>
      <c r="D3142">
        <v>79.190751999999989</v>
      </c>
      <c r="E3142">
        <v>7.2906399999999998</v>
      </c>
      <c r="F3142">
        <v>98.040372999999988</v>
      </c>
      <c r="G3142">
        <v>8.3032719999999998</v>
      </c>
    </row>
    <row r="3143" spans="1:7" x14ac:dyDescent="0.25">
      <c r="A3143">
        <v>3142</v>
      </c>
      <c r="D3143">
        <v>79.190751999999989</v>
      </c>
      <c r="E3143">
        <v>7.2906399999999998</v>
      </c>
      <c r="F3143">
        <v>98.040372999999988</v>
      </c>
      <c r="G3143">
        <v>8.3032719999999998</v>
      </c>
    </row>
    <row r="3144" spans="1:7" x14ac:dyDescent="0.25">
      <c r="A3144">
        <v>3143</v>
      </c>
      <c r="D3144">
        <v>79.190751999999989</v>
      </c>
      <c r="E3144">
        <v>7.2906399999999998</v>
      </c>
      <c r="F3144">
        <v>97.837603000000001</v>
      </c>
      <c r="G3144">
        <v>8.3707890000000003</v>
      </c>
    </row>
    <row r="3145" spans="1:7" x14ac:dyDescent="0.25">
      <c r="A3145">
        <v>3144</v>
      </c>
      <c r="D3145">
        <v>79.190751999999989</v>
      </c>
      <c r="E3145">
        <v>7.2906399999999998</v>
      </c>
      <c r="F3145">
        <v>97.634942999999993</v>
      </c>
      <c r="G3145">
        <v>8.3032719999999998</v>
      </c>
    </row>
    <row r="3146" spans="1:7" x14ac:dyDescent="0.25">
      <c r="A3146">
        <v>3145</v>
      </c>
      <c r="D3146">
        <v>79.190751999999989</v>
      </c>
      <c r="E3146">
        <v>7.2906399999999998</v>
      </c>
    </row>
    <row r="3147" spans="1:7" x14ac:dyDescent="0.25">
      <c r="A3147">
        <v>3146</v>
      </c>
      <c r="D3147">
        <v>79.190751999999989</v>
      </c>
      <c r="E3147">
        <v>7.2906399999999998</v>
      </c>
    </row>
    <row r="3148" spans="1:7" x14ac:dyDescent="0.25">
      <c r="A3148">
        <v>3147</v>
      </c>
      <c r="D3148">
        <v>79.190751999999989</v>
      </c>
      <c r="E3148">
        <v>7.2906399999999998</v>
      </c>
    </row>
    <row r="3149" spans="1:7" x14ac:dyDescent="0.25">
      <c r="A3149">
        <v>3148</v>
      </c>
      <c r="D3149">
        <v>79.190751999999989</v>
      </c>
      <c r="E3149">
        <v>7.2906399999999998</v>
      </c>
    </row>
    <row r="3150" spans="1:7" x14ac:dyDescent="0.25">
      <c r="A3150">
        <v>3149</v>
      </c>
      <c r="D3150">
        <v>79.190751999999989</v>
      </c>
      <c r="E3150">
        <v>7.2906399999999998</v>
      </c>
    </row>
    <row r="3151" spans="1:7" x14ac:dyDescent="0.25">
      <c r="A3151">
        <v>3150</v>
      </c>
      <c r="D3151">
        <v>79.190751999999989</v>
      </c>
      <c r="E3151">
        <v>7.2906399999999998</v>
      </c>
    </row>
    <row r="3152" spans="1:7" x14ac:dyDescent="0.25">
      <c r="A3152">
        <v>3151</v>
      </c>
      <c r="D3152">
        <v>79.190751999999989</v>
      </c>
      <c r="E3152">
        <v>7.2906399999999998</v>
      </c>
    </row>
    <row r="3153" spans="1:9" x14ac:dyDescent="0.25">
      <c r="A3153">
        <v>3152</v>
      </c>
      <c r="B3153">
        <v>73.448083999999994</v>
      </c>
      <c r="C3153">
        <v>8.3707890000000003</v>
      </c>
      <c r="D3153">
        <v>79.190751999999989</v>
      </c>
      <c r="E3153">
        <v>7.2906399999999998</v>
      </c>
    </row>
    <row r="3154" spans="1:9" x14ac:dyDescent="0.25">
      <c r="A3154">
        <v>3153</v>
      </c>
      <c r="B3154">
        <v>73.448083999999994</v>
      </c>
      <c r="C3154">
        <v>8.3707890000000003</v>
      </c>
      <c r="D3154">
        <v>79.190751999999989</v>
      </c>
      <c r="E3154">
        <v>7.2906399999999998</v>
      </c>
      <c r="H3154">
        <v>84.798390999999995</v>
      </c>
      <c r="I3154">
        <v>6.6831050000000003</v>
      </c>
    </row>
    <row r="3155" spans="1:9" x14ac:dyDescent="0.25">
      <c r="A3155">
        <v>3154</v>
      </c>
      <c r="B3155">
        <v>73.448083999999994</v>
      </c>
      <c r="C3155">
        <v>8.3707890000000003</v>
      </c>
      <c r="D3155">
        <v>79.190751999999989</v>
      </c>
      <c r="E3155">
        <v>7.2906399999999998</v>
      </c>
      <c r="H3155">
        <v>84.798390999999995</v>
      </c>
      <c r="I3155">
        <v>6.6831050000000003</v>
      </c>
    </row>
    <row r="3156" spans="1:9" x14ac:dyDescent="0.25">
      <c r="A3156">
        <v>3155</v>
      </c>
      <c r="B3156">
        <v>73.448083999999994</v>
      </c>
      <c r="C3156">
        <v>8.3707890000000003</v>
      </c>
      <c r="D3156">
        <v>79.190751999999989</v>
      </c>
      <c r="E3156">
        <v>7.2906399999999998</v>
      </c>
      <c r="H3156">
        <v>84.798390999999995</v>
      </c>
      <c r="I3156">
        <v>6.6831050000000003</v>
      </c>
    </row>
    <row r="3157" spans="1:9" x14ac:dyDescent="0.25">
      <c r="A3157">
        <v>3156</v>
      </c>
      <c r="B3157">
        <v>73.448083999999994</v>
      </c>
      <c r="C3157">
        <v>8.3707890000000003</v>
      </c>
      <c r="H3157">
        <v>84.798390999999995</v>
      </c>
      <c r="I3157">
        <v>6.6831050000000003</v>
      </c>
    </row>
    <row r="3158" spans="1:9" x14ac:dyDescent="0.25">
      <c r="A3158">
        <v>3157</v>
      </c>
      <c r="B3158">
        <v>73.448083999999994</v>
      </c>
      <c r="C3158">
        <v>8.3707890000000003</v>
      </c>
      <c r="F3158">
        <v>80.947400999999985</v>
      </c>
      <c r="G3158">
        <v>9.9909549999999996</v>
      </c>
      <c r="H3158">
        <v>84.798390999999995</v>
      </c>
      <c r="I3158">
        <v>6.6831050000000003</v>
      </c>
    </row>
    <row r="3159" spans="1:9" x14ac:dyDescent="0.25">
      <c r="A3159">
        <v>3158</v>
      </c>
      <c r="B3159">
        <v>73.448083999999994</v>
      </c>
      <c r="C3159">
        <v>8.3707890000000003</v>
      </c>
      <c r="F3159">
        <v>80.947400999999985</v>
      </c>
      <c r="G3159">
        <v>9.9909549999999996</v>
      </c>
      <c r="H3159">
        <v>84.798390999999995</v>
      </c>
      <c r="I3159">
        <v>6.6831050000000003</v>
      </c>
    </row>
    <row r="3160" spans="1:9" x14ac:dyDescent="0.25">
      <c r="A3160">
        <v>3159</v>
      </c>
      <c r="B3160">
        <v>73.448083999999994</v>
      </c>
      <c r="C3160">
        <v>8.3707890000000003</v>
      </c>
      <c r="F3160">
        <v>80.947400999999985</v>
      </c>
      <c r="G3160">
        <v>9.9909549999999996</v>
      </c>
      <c r="H3160">
        <v>84.798390999999995</v>
      </c>
      <c r="I3160">
        <v>6.6831050000000003</v>
      </c>
    </row>
    <row r="3161" spans="1:9" x14ac:dyDescent="0.25">
      <c r="A3161">
        <v>3160</v>
      </c>
      <c r="B3161">
        <v>73.448083999999994</v>
      </c>
      <c r="C3161">
        <v>8.3707890000000003</v>
      </c>
      <c r="F3161">
        <v>80.947400999999985</v>
      </c>
      <c r="G3161">
        <v>9.9909549999999996</v>
      </c>
      <c r="H3161">
        <v>84.798390999999995</v>
      </c>
      <c r="I3161">
        <v>6.6831050000000003</v>
      </c>
    </row>
    <row r="3162" spans="1:9" x14ac:dyDescent="0.25">
      <c r="A3162">
        <v>3161</v>
      </c>
      <c r="B3162">
        <v>73.448083999999994</v>
      </c>
      <c r="C3162">
        <v>8.3707890000000003</v>
      </c>
      <c r="F3162">
        <v>80.947400999999985</v>
      </c>
      <c r="G3162">
        <v>9.9909549999999996</v>
      </c>
      <c r="H3162">
        <v>84.798390999999995</v>
      </c>
      <c r="I3162">
        <v>6.6831050000000003</v>
      </c>
    </row>
    <row r="3163" spans="1:9" x14ac:dyDescent="0.25">
      <c r="A3163">
        <v>3162</v>
      </c>
      <c r="B3163">
        <v>73.448083999999994</v>
      </c>
      <c r="C3163">
        <v>8.3707890000000003</v>
      </c>
      <c r="F3163">
        <v>80.947400999999985</v>
      </c>
      <c r="G3163">
        <v>9.9909549999999996</v>
      </c>
      <c r="H3163">
        <v>84.798390999999995</v>
      </c>
      <c r="I3163">
        <v>6.6831050000000003</v>
      </c>
    </row>
    <row r="3164" spans="1:9" x14ac:dyDescent="0.25">
      <c r="A3164">
        <v>3163</v>
      </c>
      <c r="B3164">
        <v>73.448083999999994</v>
      </c>
      <c r="C3164">
        <v>8.3707890000000003</v>
      </c>
      <c r="F3164">
        <v>80.947400999999985</v>
      </c>
      <c r="G3164">
        <v>9.9909549999999996</v>
      </c>
      <c r="H3164">
        <v>84.460584999999995</v>
      </c>
      <c r="I3164">
        <v>6.8181380000000003</v>
      </c>
    </row>
    <row r="3165" spans="1:9" x14ac:dyDescent="0.25">
      <c r="A3165">
        <v>3164</v>
      </c>
      <c r="B3165">
        <v>73.448083999999994</v>
      </c>
      <c r="C3165">
        <v>8.3707890000000003</v>
      </c>
      <c r="F3165">
        <v>80.947400999999985</v>
      </c>
      <c r="G3165">
        <v>9.9909549999999996</v>
      </c>
      <c r="H3165">
        <v>84.190297999999984</v>
      </c>
      <c r="I3165">
        <v>7.0206869999999997</v>
      </c>
    </row>
    <row r="3166" spans="1:9" x14ac:dyDescent="0.25">
      <c r="A3166">
        <v>3165</v>
      </c>
      <c r="B3166">
        <v>73.448083999999994</v>
      </c>
      <c r="C3166">
        <v>8.3707890000000003</v>
      </c>
      <c r="F3166">
        <v>80.947400999999985</v>
      </c>
      <c r="G3166">
        <v>9.9909549999999996</v>
      </c>
    </row>
    <row r="3167" spans="1:9" x14ac:dyDescent="0.25">
      <c r="A3167">
        <v>3166</v>
      </c>
      <c r="B3167">
        <v>73.448083999999994</v>
      </c>
      <c r="C3167">
        <v>8.3707890000000003</v>
      </c>
      <c r="F3167">
        <v>80.947400999999985</v>
      </c>
      <c r="G3167">
        <v>9.9909549999999996</v>
      </c>
    </row>
    <row r="3168" spans="1:9" x14ac:dyDescent="0.25">
      <c r="A3168">
        <v>3167</v>
      </c>
      <c r="F3168">
        <v>80.947400999999985</v>
      </c>
      <c r="G3168">
        <v>9.9909549999999996</v>
      </c>
    </row>
    <row r="3169" spans="1:9" x14ac:dyDescent="0.25">
      <c r="A3169">
        <v>3168</v>
      </c>
      <c r="F3169">
        <v>80.947400999999985</v>
      </c>
      <c r="G3169">
        <v>9.9909549999999996</v>
      </c>
    </row>
    <row r="3170" spans="1:9" x14ac:dyDescent="0.25">
      <c r="A3170">
        <v>3169</v>
      </c>
      <c r="F3170">
        <v>80.947400999999985</v>
      </c>
      <c r="G3170">
        <v>9.9909549999999996</v>
      </c>
    </row>
    <row r="3171" spans="1:9" x14ac:dyDescent="0.25">
      <c r="A3171">
        <v>3170</v>
      </c>
      <c r="F3171">
        <v>81.014916999999997</v>
      </c>
      <c r="G3171">
        <v>10.058472</v>
      </c>
    </row>
    <row r="3172" spans="1:9" x14ac:dyDescent="0.25">
      <c r="A3172">
        <v>3171</v>
      </c>
      <c r="D3172">
        <v>65.54345099999999</v>
      </c>
      <c r="E3172">
        <v>6.8181380000000003</v>
      </c>
      <c r="F3172">
        <v>81.014916999999997</v>
      </c>
      <c r="G3172">
        <v>10.058472</v>
      </c>
    </row>
    <row r="3173" spans="1:9" x14ac:dyDescent="0.25">
      <c r="A3173">
        <v>3172</v>
      </c>
      <c r="D3173">
        <v>65.54345099999999</v>
      </c>
      <c r="E3173">
        <v>6.8181380000000003</v>
      </c>
      <c r="F3173">
        <v>81.014916999999997</v>
      </c>
      <c r="G3173">
        <v>10.058472</v>
      </c>
    </row>
    <row r="3174" spans="1:9" x14ac:dyDescent="0.25">
      <c r="A3174">
        <v>3173</v>
      </c>
      <c r="D3174">
        <v>65.54345099999999</v>
      </c>
      <c r="E3174">
        <v>6.8181380000000003</v>
      </c>
      <c r="F3174">
        <v>81.014916999999997</v>
      </c>
      <c r="G3174">
        <v>10.058472</v>
      </c>
    </row>
    <row r="3175" spans="1:9" x14ac:dyDescent="0.25">
      <c r="A3175">
        <v>3174</v>
      </c>
      <c r="D3175">
        <v>65.54345099999999</v>
      </c>
      <c r="E3175">
        <v>6.8181380000000003</v>
      </c>
      <c r="F3175">
        <v>81.014916999999997</v>
      </c>
      <c r="G3175">
        <v>10.058472</v>
      </c>
    </row>
    <row r="3176" spans="1:9" x14ac:dyDescent="0.25">
      <c r="A3176">
        <v>3175</v>
      </c>
      <c r="D3176">
        <v>65.54345099999999</v>
      </c>
      <c r="E3176">
        <v>6.8181380000000003</v>
      </c>
    </row>
    <row r="3177" spans="1:9" x14ac:dyDescent="0.25">
      <c r="A3177">
        <v>3176</v>
      </c>
      <c r="D3177">
        <v>65.54345099999999</v>
      </c>
      <c r="E3177">
        <v>6.8181380000000003</v>
      </c>
    </row>
    <row r="3178" spans="1:9" x14ac:dyDescent="0.25">
      <c r="A3178">
        <v>3177</v>
      </c>
      <c r="D3178">
        <v>65.54345099999999</v>
      </c>
      <c r="E3178">
        <v>6.8181380000000003</v>
      </c>
    </row>
    <row r="3179" spans="1:9" x14ac:dyDescent="0.25">
      <c r="A3179">
        <v>3178</v>
      </c>
      <c r="D3179">
        <v>65.54345099999999</v>
      </c>
      <c r="E3179">
        <v>6.8181380000000003</v>
      </c>
    </row>
    <row r="3180" spans="1:9" x14ac:dyDescent="0.25">
      <c r="A3180">
        <v>3179</v>
      </c>
      <c r="D3180">
        <v>65.54345099999999</v>
      </c>
      <c r="E3180">
        <v>6.8181380000000003</v>
      </c>
    </row>
    <row r="3181" spans="1:9" x14ac:dyDescent="0.25">
      <c r="A3181">
        <v>3180</v>
      </c>
      <c r="D3181">
        <v>65.54345099999999</v>
      </c>
      <c r="E3181">
        <v>6.8181380000000003</v>
      </c>
    </row>
    <row r="3182" spans="1:9" x14ac:dyDescent="0.25">
      <c r="A3182">
        <v>3181</v>
      </c>
      <c r="D3182">
        <v>65.54345099999999</v>
      </c>
      <c r="E3182">
        <v>6.8181380000000003</v>
      </c>
      <c r="H3182">
        <v>71.015828999999997</v>
      </c>
      <c r="I3182">
        <v>6.2106029999999999</v>
      </c>
    </row>
    <row r="3183" spans="1:9" x14ac:dyDescent="0.25">
      <c r="A3183">
        <v>3182</v>
      </c>
      <c r="D3183">
        <v>65.54345099999999</v>
      </c>
      <c r="E3183">
        <v>6.8181380000000003</v>
      </c>
      <c r="H3183">
        <v>71.015828999999997</v>
      </c>
      <c r="I3183">
        <v>6.2106029999999999</v>
      </c>
    </row>
    <row r="3184" spans="1:9" x14ac:dyDescent="0.25">
      <c r="A3184">
        <v>3183</v>
      </c>
      <c r="D3184">
        <v>65.54345099999999</v>
      </c>
      <c r="E3184">
        <v>6.8181380000000003</v>
      </c>
      <c r="H3184">
        <v>71.015828999999997</v>
      </c>
      <c r="I3184">
        <v>6.2106029999999999</v>
      </c>
    </row>
    <row r="3185" spans="1:9" x14ac:dyDescent="0.25">
      <c r="A3185">
        <v>3184</v>
      </c>
      <c r="D3185">
        <v>65.54345099999999</v>
      </c>
      <c r="E3185">
        <v>6.8181380000000003</v>
      </c>
      <c r="H3185">
        <v>71.015828999999997</v>
      </c>
      <c r="I3185">
        <v>6.2106029999999999</v>
      </c>
    </row>
    <row r="3186" spans="1:9" x14ac:dyDescent="0.25">
      <c r="A3186">
        <v>3185</v>
      </c>
      <c r="B3186">
        <v>56.099379999999996</v>
      </c>
      <c r="C3186">
        <v>9.9231400000000001</v>
      </c>
      <c r="D3186">
        <v>65.54345099999999</v>
      </c>
      <c r="E3186">
        <v>6.8181380000000003</v>
      </c>
      <c r="H3186">
        <v>71.015828999999997</v>
      </c>
      <c r="I3186">
        <v>6.2106029999999999</v>
      </c>
    </row>
    <row r="3187" spans="1:9" x14ac:dyDescent="0.25">
      <c r="A3187">
        <v>3186</v>
      </c>
      <c r="B3187">
        <v>56.099379999999996</v>
      </c>
      <c r="C3187">
        <v>9.9231400000000001</v>
      </c>
      <c r="D3187">
        <v>65.54345099999999</v>
      </c>
      <c r="E3187">
        <v>6.8181380000000003</v>
      </c>
      <c r="H3187">
        <v>71.015828999999997</v>
      </c>
      <c r="I3187">
        <v>6.2106029999999999</v>
      </c>
    </row>
    <row r="3188" spans="1:9" x14ac:dyDescent="0.25">
      <c r="A3188">
        <v>3187</v>
      </c>
      <c r="B3188">
        <v>56.099379999999996</v>
      </c>
      <c r="C3188">
        <v>9.9231400000000001</v>
      </c>
      <c r="D3188">
        <v>65.54345099999999</v>
      </c>
      <c r="E3188">
        <v>6.8181380000000003</v>
      </c>
      <c r="H3188">
        <v>71.015828999999997</v>
      </c>
      <c r="I3188">
        <v>6.2106029999999999</v>
      </c>
    </row>
    <row r="3189" spans="1:9" x14ac:dyDescent="0.25">
      <c r="A3189">
        <v>3188</v>
      </c>
      <c r="B3189">
        <v>56.099379999999996</v>
      </c>
      <c r="C3189">
        <v>9.9231400000000001</v>
      </c>
      <c r="H3189">
        <v>71.015828999999997</v>
      </c>
      <c r="I3189">
        <v>6.2106029999999999</v>
      </c>
    </row>
    <row r="3190" spans="1:9" x14ac:dyDescent="0.25">
      <c r="A3190">
        <v>3189</v>
      </c>
      <c r="B3190">
        <v>56.099379999999996</v>
      </c>
      <c r="C3190">
        <v>9.9231400000000001</v>
      </c>
      <c r="H3190">
        <v>71.015828999999997</v>
      </c>
      <c r="I3190">
        <v>6.2106029999999999</v>
      </c>
    </row>
    <row r="3191" spans="1:9" x14ac:dyDescent="0.25">
      <c r="A3191">
        <v>3190</v>
      </c>
      <c r="B3191">
        <v>56.099379999999996</v>
      </c>
      <c r="C3191">
        <v>9.9231400000000001</v>
      </c>
      <c r="H3191">
        <v>71.015828999999997</v>
      </c>
      <c r="I3191">
        <v>6.2106029999999999</v>
      </c>
    </row>
    <row r="3192" spans="1:9" x14ac:dyDescent="0.25">
      <c r="A3192">
        <v>3191</v>
      </c>
      <c r="B3192">
        <v>56.099379999999996</v>
      </c>
      <c r="C3192">
        <v>9.9231400000000001</v>
      </c>
      <c r="H3192">
        <v>71.015828999999997</v>
      </c>
      <c r="I3192">
        <v>6.2106029999999999</v>
      </c>
    </row>
    <row r="3193" spans="1:9" x14ac:dyDescent="0.25">
      <c r="A3193">
        <v>3192</v>
      </c>
      <c r="B3193">
        <v>56.099379999999996</v>
      </c>
      <c r="C3193">
        <v>9.9231400000000001</v>
      </c>
      <c r="F3193">
        <v>66.489236999999989</v>
      </c>
      <c r="G3193">
        <v>8.3032719999999998</v>
      </c>
      <c r="H3193">
        <v>71.015828999999997</v>
      </c>
      <c r="I3193">
        <v>6.2106029999999999</v>
      </c>
    </row>
    <row r="3194" spans="1:9" x14ac:dyDescent="0.25">
      <c r="A3194">
        <v>3193</v>
      </c>
      <c r="B3194">
        <v>56.099379999999996</v>
      </c>
      <c r="C3194">
        <v>9.9231400000000001</v>
      </c>
      <c r="F3194">
        <v>66.489236999999989</v>
      </c>
      <c r="G3194">
        <v>8.3032719999999998</v>
      </c>
      <c r="H3194">
        <v>71.015828999999997</v>
      </c>
      <c r="I3194">
        <v>6.2106029999999999</v>
      </c>
    </row>
    <row r="3195" spans="1:9" x14ac:dyDescent="0.25">
      <c r="A3195">
        <v>3194</v>
      </c>
      <c r="B3195">
        <v>56.099379999999996</v>
      </c>
      <c r="C3195">
        <v>9.9231400000000001</v>
      </c>
      <c r="F3195">
        <v>66.489236999999989</v>
      </c>
      <c r="G3195">
        <v>8.3032719999999998</v>
      </c>
      <c r="H3195">
        <v>71.015828999999997</v>
      </c>
      <c r="I3195">
        <v>6.2781190000000002</v>
      </c>
    </row>
    <row r="3196" spans="1:9" x14ac:dyDescent="0.25">
      <c r="A3196">
        <v>3195</v>
      </c>
      <c r="B3196">
        <v>56.099379999999996</v>
      </c>
      <c r="C3196">
        <v>9.9231400000000001</v>
      </c>
      <c r="F3196">
        <v>66.489236999999989</v>
      </c>
      <c r="G3196">
        <v>8.3032719999999998</v>
      </c>
      <c r="H3196">
        <v>70.948312999999985</v>
      </c>
      <c r="I3196">
        <v>6.2781190000000002</v>
      </c>
    </row>
    <row r="3197" spans="1:9" x14ac:dyDescent="0.25">
      <c r="A3197">
        <v>3196</v>
      </c>
      <c r="B3197">
        <v>56.099379999999996</v>
      </c>
      <c r="C3197">
        <v>9.9231400000000001</v>
      </c>
      <c r="F3197">
        <v>66.489236999999989</v>
      </c>
      <c r="G3197">
        <v>8.3032719999999998</v>
      </c>
      <c r="H3197">
        <v>70.74565299999999</v>
      </c>
      <c r="I3197">
        <v>6.2781190000000002</v>
      </c>
    </row>
    <row r="3198" spans="1:9" x14ac:dyDescent="0.25">
      <c r="A3198">
        <v>3197</v>
      </c>
      <c r="B3198">
        <v>56.099379999999996</v>
      </c>
      <c r="C3198">
        <v>9.9231400000000001</v>
      </c>
      <c r="F3198">
        <v>66.489236999999989</v>
      </c>
      <c r="G3198">
        <v>8.3032719999999998</v>
      </c>
      <c r="H3198">
        <v>70.340219999999988</v>
      </c>
      <c r="I3198">
        <v>6.6831050000000003</v>
      </c>
    </row>
    <row r="3199" spans="1:9" x14ac:dyDescent="0.25">
      <c r="A3199">
        <v>3198</v>
      </c>
      <c r="B3199">
        <v>56.099379999999996</v>
      </c>
      <c r="C3199">
        <v>9.9231400000000001</v>
      </c>
      <c r="F3199">
        <v>66.489236999999989</v>
      </c>
      <c r="G3199">
        <v>8.3032719999999998</v>
      </c>
      <c r="H3199">
        <v>70.340219999999988</v>
      </c>
      <c r="I3199">
        <v>6.6831050000000003</v>
      </c>
    </row>
    <row r="3200" spans="1:9" x14ac:dyDescent="0.25">
      <c r="A3200">
        <v>3199</v>
      </c>
      <c r="B3200">
        <v>56.099379999999996</v>
      </c>
      <c r="C3200">
        <v>9.9231400000000001</v>
      </c>
      <c r="F3200">
        <v>66.489236999999989</v>
      </c>
      <c r="G3200">
        <v>8.3032719999999998</v>
      </c>
      <c r="H3200">
        <v>70.340219999999988</v>
      </c>
      <c r="I3200">
        <v>6.6831050000000003</v>
      </c>
    </row>
    <row r="3201" spans="1:9" x14ac:dyDescent="0.25">
      <c r="A3201">
        <v>3200</v>
      </c>
      <c r="B3201">
        <v>56.099379999999996</v>
      </c>
      <c r="C3201">
        <v>9.994529</v>
      </c>
      <c r="F3201">
        <v>66.489236999999989</v>
      </c>
      <c r="G3201">
        <v>8.3032719999999998</v>
      </c>
    </row>
    <row r="3202" spans="1:9" x14ac:dyDescent="0.25">
      <c r="A3202">
        <v>3201</v>
      </c>
      <c r="F3202">
        <v>66.489236999999989</v>
      </c>
      <c r="G3202">
        <v>8.3032719999999998</v>
      </c>
    </row>
    <row r="3203" spans="1:9" x14ac:dyDescent="0.25">
      <c r="A3203">
        <v>3202</v>
      </c>
      <c r="D3203">
        <v>46.603182999999994</v>
      </c>
      <c r="E3203">
        <v>6.4964440000000003</v>
      </c>
      <c r="F3203">
        <v>66.489236999999989</v>
      </c>
      <c r="G3203">
        <v>8.3032719999999998</v>
      </c>
    </row>
    <row r="3204" spans="1:9" x14ac:dyDescent="0.25">
      <c r="A3204">
        <v>3203</v>
      </c>
      <c r="D3204">
        <v>46.603182999999994</v>
      </c>
      <c r="E3204">
        <v>6.4964440000000003</v>
      </c>
      <c r="F3204">
        <v>66.489236999999989</v>
      </c>
      <c r="G3204">
        <v>8.3032719999999998</v>
      </c>
    </row>
    <row r="3205" spans="1:9" x14ac:dyDescent="0.25">
      <c r="A3205">
        <v>3204</v>
      </c>
      <c r="D3205">
        <v>46.603182999999994</v>
      </c>
      <c r="E3205">
        <v>6.4964440000000003</v>
      </c>
      <c r="F3205">
        <v>66.489236999999989</v>
      </c>
      <c r="G3205">
        <v>8.3032719999999998</v>
      </c>
    </row>
    <row r="3206" spans="1:9" x14ac:dyDescent="0.25">
      <c r="A3206">
        <v>3205</v>
      </c>
      <c r="D3206">
        <v>46.603182999999994</v>
      </c>
      <c r="E3206">
        <v>6.4964440000000003</v>
      </c>
      <c r="F3206">
        <v>66.489236999999989</v>
      </c>
      <c r="G3206">
        <v>8.3032719999999998</v>
      </c>
    </row>
    <row r="3207" spans="1:9" x14ac:dyDescent="0.25">
      <c r="A3207">
        <v>3206</v>
      </c>
      <c r="D3207">
        <v>46.603182999999994</v>
      </c>
      <c r="E3207">
        <v>6.4964440000000003</v>
      </c>
      <c r="F3207">
        <v>66.489236999999989</v>
      </c>
      <c r="G3207">
        <v>8.3032719999999998</v>
      </c>
    </row>
    <row r="3208" spans="1:9" x14ac:dyDescent="0.25">
      <c r="A3208">
        <v>3207</v>
      </c>
      <c r="D3208">
        <v>46.603182999999994</v>
      </c>
      <c r="E3208">
        <v>6.4964440000000003</v>
      </c>
      <c r="F3208">
        <v>66.489236999999989</v>
      </c>
      <c r="G3208">
        <v>8.3032719999999998</v>
      </c>
    </row>
    <row r="3209" spans="1:9" x14ac:dyDescent="0.25">
      <c r="A3209">
        <v>3208</v>
      </c>
      <c r="D3209">
        <v>46.603182999999994</v>
      </c>
      <c r="E3209">
        <v>6.4964440000000003</v>
      </c>
      <c r="F3209">
        <v>66.489236999999989</v>
      </c>
      <c r="G3209">
        <v>8.3032719999999998</v>
      </c>
    </row>
    <row r="3210" spans="1:9" x14ac:dyDescent="0.25">
      <c r="A3210">
        <v>3209</v>
      </c>
      <c r="D3210">
        <v>46.603182999999994</v>
      </c>
      <c r="E3210">
        <v>6.4964440000000003</v>
      </c>
      <c r="F3210">
        <v>66.489236999999989</v>
      </c>
      <c r="G3210">
        <v>8.3032719999999998</v>
      </c>
    </row>
    <row r="3211" spans="1:9" x14ac:dyDescent="0.25">
      <c r="A3211">
        <v>3210</v>
      </c>
      <c r="D3211">
        <v>46.603182999999994</v>
      </c>
      <c r="E3211">
        <v>6.4964440000000003</v>
      </c>
      <c r="F3211">
        <v>66.489236999999989</v>
      </c>
      <c r="G3211">
        <v>8.3032719999999998</v>
      </c>
    </row>
    <row r="3212" spans="1:9" x14ac:dyDescent="0.25">
      <c r="A3212">
        <v>3211</v>
      </c>
      <c r="D3212">
        <v>46.603182999999994</v>
      </c>
      <c r="E3212">
        <v>6.4964440000000003</v>
      </c>
      <c r="F3212">
        <v>65.948770999999994</v>
      </c>
      <c r="G3212">
        <v>7.8982859999999997</v>
      </c>
    </row>
    <row r="3213" spans="1:9" x14ac:dyDescent="0.25">
      <c r="A3213">
        <v>3212</v>
      </c>
      <c r="D3213">
        <v>46.603182999999994</v>
      </c>
      <c r="E3213">
        <v>6.4964440000000003</v>
      </c>
    </row>
    <row r="3214" spans="1:9" x14ac:dyDescent="0.25">
      <c r="A3214">
        <v>3213</v>
      </c>
      <c r="D3214">
        <v>46.603182999999994</v>
      </c>
      <c r="E3214">
        <v>6.4964440000000003</v>
      </c>
    </row>
    <row r="3215" spans="1:9" x14ac:dyDescent="0.25">
      <c r="A3215">
        <v>3214</v>
      </c>
      <c r="D3215">
        <v>46.603182999999994</v>
      </c>
      <c r="E3215">
        <v>6.4964440000000003</v>
      </c>
    </row>
    <row r="3216" spans="1:9" x14ac:dyDescent="0.25">
      <c r="A3216">
        <v>3215</v>
      </c>
      <c r="D3216">
        <v>46.603182999999994</v>
      </c>
      <c r="E3216">
        <v>6.4964440000000003</v>
      </c>
      <c r="H3216">
        <v>53.600398999999996</v>
      </c>
      <c r="I3216">
        <v>5.9967170000000003</v>
      </c>
    </row>
    <row r="3217" spans="1:9" x14ac:dyDescent="0.25">
      <c r="A3217">
        <v>3216</v>
      </c>
      <c r="D3217">
        <v>46.603182999999994</v>
      </c>
      <c r="E3217">
        <v>6.4964440000000003</v>
      </c>
      <c r="H3217">
        <v>53.600398999999996</v>
      </c>
      <c r="I3217">
        <v>5.9967170000000003</v>
      </c>
    </row>
    <row r="3218" spans="1:9" x14ac:dyDescent="0.25">
      <c r="A3218">
        <v>3217</v>
      </c>
      <c r="D3218">
        <v>46.603182999999994</v>
      </c>
      <c r="E3218">
        <v>6.4964440000000003</v>
      </c>
      <c r="H3218">
        <v>53.600398999999996</v>
      </c>
      <c r="I3218">
        <v>5.9967170000000003</v>
      </c>
    </row>
    <row r="3219" spans="1:9" x14ac:dyDescent="0.25">
      <c r="A3219">
        <v>3218</v>
      </c>
      <c r="D3219">
        <v>46.603182999999994</v>
      </c>
      <c r="E3219">
        <v>6.4964440000000003</v>
      </c>
      <c r="H3219">
        <v>53.600398999999996</v>
      </c>
      <c r="I3219">
        <v>5.9967170000000003</v>
      </c>
    </row>
    <row r="3220" spans="1:9" x14ac:dyDescent="0.25">
      <c r="A3220">
        <v>3219</v>
      </c>
      <c r="D3220">
        <v>46.603182999999994</v>
      </c>
      <c r="E3220">
        <v>6.4964440000000003</v>
      </c>
      <c r="H3220">
        <v>53.600398999999996</v>
      </c>
      <c r="I3220">
        <v>5.9967170000000003</v>
      </c>
    </row>
    <row r="3221" spans="1:9" x14ac:dyDescent="0.25">
      <c r="A3221">
        <v>3220</v>
      </c>
      <c r="D3221">
        <v>45.960562999999993</v>
      </c>
      <c r="E3221">
        <v>6.3536650000000003</v>
      </c>
      <c r="H3221">
        <v>53.600398999999996</v>
      </c>
      <c r="I3221">
        <v>5.9967170000000003</v>
      </c>
    </row>
    <row r="3222" spans="1:9" x14ac:dyDescent="0.25">
      <c r="A3222">
        <v>3221</v>
      </c>
      <c r="H3222">
        <v>53.600398999999996</v>
      </c>
      <c r="I3222">
        <v>5.9967170000000003</v>
      </c>
    </row>
    <row r="3223" spans="1:9" x14ac:dyDescent="0.25">
      <c r="A3223">
        <v>3222</v>
      </c>
      <c r="H3223">
        <v>53.600398999999996</v>
      </c>
      <c r="I3223">
        <v>5.9967170000000003</v>
      </c>
    </row>
    <row r="3224" spans="1:9" x14ac:dyDescent="0.25">
      <c r="A3224">
        <v>3223</v>
      </c>
      <c r="B3224">
        <v>35.322016999999988</v>
      </c>
      <c r="C3224">
        <v>8.5667390000000001</v>
      </c>
      <c r="H3224">
        <v>53.600398999999996</v>
      </c>
      <c r="I3224">
        <v>5.9967170000000003</v>
      </c>
    </row>
    <row r="3225" spans="1:9" x14ac:dyDescent="0.25">
      <c r="A3225">
        <v>3224</v>
      </c>
      <c r="B3225">
        <v>35.322016999999988</v>
      </c>
      <c r="C3225">
        <v>8.5667390000000001</v>
      </c>
      <c r="H3225">
        <v>53.600398999999996</v>
      </c>
      <c r="I3225">
        <v>5.9967170000000003</v>
      </c>
    </row>
    <row r="3226" spans="1:9" x14ac:dyDescent="0.25">
      <c r="A3226">
        <v>3225</v>
      </c>
      <c r="B3226">
        <v>35.322016999999988</v>
      </c>
      <c r="C3226">
        <v>8.5667390000000001</v>
      </c>
      <c r="H3226">
        <v>53.600398999999996</v>
      </c>
      <c r="I3226">
        <v>5.9967170000000003</v>
      </c>
    </row>
    <row r="3227" spans="1:9" x14ac:dyDescent="0.25">
      <c r="A3227">
        <v>3226</v>
      </c>
      <c r="B3227">
        <v>35.322016999999988</v>
      </c>
      <c r="C3227">
        <v>8.5667390000000001</v>
      </c>
      <c r="H3227">
        <v>53.600398999999996</v>
      </c>
      <c r="I3227">
        <v>5.9967170000000003</v>
      </c>
    </row>
    <row r="3228" spans="1:9" x14ac:dyDescent="0.25">
      <c r="A3228">
        <v>3227</v>
      </c>
      <c r="B3228">
        <v>35.322016999999988</v>
      </c>
      <c r="C3228">
        <v>8.5667390000000001</v>
      </c>
      <c r="H3228">
        <v>53.600398999999996</v>
      </c>
      <c r="I3228">
        <v>5.9967170000000003</v>
      </c>
    </row>
    <row r="3229" spans="1:9" x14ac:dyDescent="0.25">
      <c r="A3229">
        <v>3228</v>
      </c>
      <c r="B3229">
        <v>35.322016999999988</v>
      </c>
      <c r="C3229">
        <v>8.5667390000000001</v>
      </c>
      <c r="H3229">
        <v>53.600398999999996</v>
      </c>
      <c r="I3229">
        <v>5.9967170000000003</v>
      </c>
    </row>
    <row r="3230" spans="1:9" x14ac:dyDescent="0.25">
      <c r="A3230">
        <v>3229</v>
      </c>
      <c r="B3230">
        <v>35.322016999999988</v>
      </c>
      <c r="C3230">
        <v>8.5667390000000001</v>
      </c>
      <c r="H3230">
        <v>53.600398999999996</v>
      </c>
      <c r="I3230">
        <v>5.9967170000000003</v>
      </c>
    </row>
    <row r="3231" spans="1:9" x14ac:dyDescent="0.25">
      <c r="A3231">
        <v>3230</v>
      </c>
      <c r="B3231">
        <v>35.322016999999988</v>
      </c>
      <c r="C3231">
        <v>8.5667390000000001</v>
      </c>
      <c r="H3231">
        <v>53.600398999999996</v>
      </c>
      <c r="I3231">
        <v>5.9967170000000003</v>
      </c>
    </row>
    <row r="3232" spans="1:9" x14ac:dyDescent="0.25">
      <c r="A3232">
        <v>3231</v>
      </c>
      <c r="B3232">
        <v>35.322016999999988</v>
      </c>
      <c r="C3232">
        <v>8.5667390000000001</v>
      </c>
      <c r="H3232">
        <v>53.600398999999996</v>
      </c>
      <c r="I3232">
        <v>5.9967170000000003</v>
      </c>
    </row>
    <row r="3233" spans="1:9" x14ac:dyDescent="0.25">
      <c r="A3233">
        <v>3232</v>
      </c>
      <c r="B3233">
        <v>35.322016999999988</v>
      </c>
      <c r="C3233">
        <v>8.5667390000000001</v>
      </c>
      <c r="H3233">
        <v>53.600398999999996</v>
      </c>
      <c r="I3233">
        <v>5.9967170000000003</v>
      </c>
    </row>
    <row r="3234" spans="1:9" x14ac:dyDescent="0.25">
      <c r="A3234">
        <v>3233</v>
      </c>
      <c r="B3234">
        <v>35.322016999999988</v>
      </c>
      <c r="C3234">
        <v>8.5667390000000001</v>
      </c>
      <c r="H3234">
        <v>53.600398999999996</v>
      </c>
      <c r="I3234">
        <v>5.9967170000000003</v>
      </c>
    </row>
    <row r="3235" spans="1:9" x14ac:dyDescent="0.25">
      <c r="A3235">
        <v>3234</v>
      </c>
      <c r="B3235">
        <v>35.322016999999988</v>
      </c>
      <c r="C3235">
        <v>8.5667390000000001</v>
      </c>
      <c r="H3235">
        <v>53.600398999999996</v>
      </c>
      <c r="I3235">
        <v>5.9967170000000003</v>
      </c>
    </row>
    <row r="3236" spans="1:9" x14ac:dyDescent="0.25">
      <c r="A3236">
        <v>3235</v>
      </c>
      <c r="B3236">
        <v>35.322016999999988</v>
      </c>
      <c r="C3236">
        <v>8.5667390000000001</v>
      </c>
    </row>
    <row r="3237" spans="1:9" x14ac:dyDescent="0.25">
      <c r="A3237">
        <v>3236</v>
      </c>
      <c r="B3237">
        <v>35.322016999999988</v>
      </c>
      <c r="C3237">
        <v>8.5667390000000001</v>
      </c>
    </row>
    <row r="3238" spans="1:9" x14ac:dyDescent="0.25">
      <c r="A3238">
        <v>3237</v>
      </c>
      <c r="B3238">
        <v>35.322016999999988</v>
      </c>
      <c r="C3238">
        <v>8.5667390000000001</v>
      </c>
      <c r="F3238">
        <v>42.747571999999991</v>
      </c>
      <c r="G3238">
        <v>8.0670129999999993</v>
      </c>
    </row>
    <row r="3239" spans="1:9" x14ac:dyDescent="0.25">
      <c r="A3239">
        <v>3238</v>
      </c>
      <c r="B3239">
        <v>35.322016999999988</v>
      </c>
      <c r="C3239">
        <v>8.5667390000000001</v>
      </c>
      <c r="D3239">
        <v>27.824961999999999</v>
      </c>
      <c r="E3239">
        <v>5.1400439999999996</v>
      </c>
      <c r="F3239">
        <v>42.747571999999991</v>
      </c>
      <c r="G3239">
        <v>8.0670129999999993</v>
      </c>
    </row>
    <row r="3240" spans="1:9" x14ac:dyDescent="0.25">
      <c r="A3240">
        <v>3239</v>
      </c>
      <c r="B3240">
        <v>35.322016999999988</v>
      </c>
      <c r="C3240">
        <v>8.5667390000000001</v>
      </c>
      <c r="D3240">
        <v>27.824961999999999</v>
      </c>
      <c r="E3240">
        <v>5.1400439999999996</v>
      </c>
      <c r="F3240">
        <v>42.747571999999991</v>
      </c>
      <c r="G3240">
        <v>8.0670129999999993</v>
      </c>
    </row>
    <row r="3241" spans="1:9" x14ac:dyDescent="0.25">
      <c r="A3241">
        <v>3240</v>
      </c>
      <c r="B3241">
        <v>35.322016999999988</v>
      </c>
      <c r="C3241">
        <v>8.5667390000000001</v>
      </c>
      <c r="D3241">
        <v>27.824961999999999</v>
      </c>
      <c r="E3241">
        <v>5.1400439999999996</v>
      </c>
      <c r="F3241">
        <v>42.747571999999991</v>
      </c>
      <c r="G3241">
        <v>8.0670129999999993</v>
      </c>
    </row>
    <row r="3242" spans="1:9" x14ac:dyDescent="0.25">
      <c r="A3242">
        <v>3241</v>
      </c>
      <c r="D3242">
        <v>27.824961999999999</v>
      </c>
      <c r="E3242">
        <v>5.1400439999999996</v>
      </c>
      <c r="F3242">
        <v>42.747571999999991</v>
      </c>
      <c r="G3242">
        <v>8.0670129999999993</v>
      </c>
    </row>
    <row r="3243" spans="1:9" x14ac:dyDescent="0.25">
      <c r="A3243">
        <v>3242</v>
      </c>
      <c r="D3243">
        <v>27.824961999999999</v>
      </c>
      <c r="E3243">
        <v>5.1400439999999996</v>
      </c>
      <c r="F3243">
        <v>42.747571999999991</v>
      </c>
      <c r="G3243">
        <v>8.0670129999999993</v>
      </c>
    </row>
    <row r="3244" spans="1:9" x14ac:dyDescent="0.25">
      <c r="A3244">
        <v>3243</v>
      </c>
      <c r="D3244">
        <v>27.824961999999999</v>
      </c>
      <c r="E3244">
        <v>5.1400439999999996</v>
      </c>
      <c r="F3244">
        <v>42.747571999999991</v>
      </c>
      <c r="G3244">
        <v>8.0670129999999993</v>
      </c>
    </row>
    <row r="3245" spans="1:9" x14ac:dyDescent="0.25">
      <c r="A3245">
        <v>3244</v>
      </c>
      <c r="D3245">
        <v>27.824961999999999</v>
      </c>
      <c r="E3245">
        <v>5.1400439999999996</v>
      </c>
      <c r="F3245">
        <v>42.747571999999991</v>
      </c>
      <c r="G3245">
        <v>8.0670129999999993</v>
      </c>
    </row>
    <row r="3246" spans="1:9" x14ac:dyDescent="0.25">
      <c r="A3246">
        <v>3245</v>
      </c>
      <c r="D3246">
        <v>27.824961999999999</v>
      </c>
      <c r="E3246">
        <v>5.1400439999999996</v>
      </c>
      <c r="F3246">
        <v>42.747571999999991</v>
      </c>
      <c r="G3246">
        <v>8.0670129999999993</v>
      </c>
    </row>
    <row r="3247" spans="1:9" x14ac:dyDescent="0.25">
      <c r="A3247">
        <v>3246</v>
      </c>
      <c r="D3247">
        <v>27.824961999999999</v>
      </c>
      <c r="E3247">
        <v>5.1400439999999996</v>
      </c>
      <c r="F3247">
        <v>42.747571999999991</v>
      </c>
      <c r="G3247">
        <v>8.0670129999999993</v>
      </c>
    </row>
    <row r="3248" spans="1:9" x14ac:dyDescent="0.25">
      <c r="A3248">
        <v>3247</v>
      </c>
      <c r="D3248">
        <v>27.824961999999999</v>
      </c>
      <c r="E3248">
        <v>5.1400439999999996</v>
      </c>
      <c r="F3248">
        <v>42.747571999999991</v>
      </c>
      <c r="G3248">
        <v>8.0670129999999993</v>
      </c>
    </row>
    <row r="3249" spans="1:9" x14ac:dyDescent="0.25">
      <c r="A3249">
        <v>3248</v>
      </c>
      <c r="D3249">
        <v>27.824961999999999</v>
      </c>
      <c r="E3249">
        <v>5.1400439999999996</v>
      </c>
      <c r="F3249">
        <v>42.747571999999991</v>
      </c>
      <c r="G3249">
        <v>8.0670129999999993</v>
      </c>
    </row>
    <row r="3250" spans="1:9" x14ac:dyDescent="0.25">
      <c r="A3250">
        <v>3249</v>
      </c>
      <c r="D3250">
        <v>27.824961999999999</v>
      </c>
      <c r="E3250">
        <v>5.1400439999999996</v>
      </c>
      <c r="F3250">
        <v>42.747571999999991</v>
      </c>
      <c r="G3250">
        <v>8.0670129999999993</v>
      </c>
    </row>
    <row r="3251" spans="1:9" x14ac:dyDescent="0.25">
      <c r="A3251">
        <v>3250</v>
      </c>
      <c r="D3251">
        <v>27.824961999999999</v>
      </c>
      <c r="E3251">
        <v>5.1400439999999996</v>
      </c>
      <c r="F3251">
        <v>42.747571999999991</v>
      </c>
      <c r="G3251">
        <v>8.0670129999999993</v>
      </c>
    </row>
    <row r="3252" spans="1:9" x14ac:dyDescent="0.25">
      <c r="A3252">
        <v>3251</v>
      </c>
      <c r="D3252">
        <v>27.824961999999999</v>
      </c>
      <c r="E3252">
        <v>5.1400439999999996</v>
      </c>
      <c r="F3252">
        <v>42.747571999999991</v>
      </c>
      <c r="G3252">
        <v>8.0670129999999993</v>
      </c>
    </row>
    <row r="3253" spans="1:9" x14ac:dyDescent="0.25">
      <c r="A3253">
        <v>3252</v>
      </c>
      <c r="D3253">
        <v>27.824961999999999</v>
      </c>
      <c r="E3253">
        <v>5.1400439999999996</v>
      </c>
      <c r="F3253">
        <v>42.747571999999991</v>
      </c>
      <c r="G3253">
        <v>8.0670129999999993</v>
      </c>
    </row>
    <row r="3254" spans="1:9" x14ac:dyDescent="0.25">
      <c r="A3254">
        <v>3253</v>
      </c>
      <c r="D3254">
        <v>27.824961999999999</v>
      </c>
      <c r="E3254">
        <v>5.1400439999999996</v>
      </c>
      <c r="F3254">
        <v>42.747571999999991</v>
      </c>
      <c r="G3254">
        <v>8.0670129999999993</v>
      </c>
    </row>
    <row r="3255" spans="1:9" x14ac:dyDescent="0.25">
      <c r="A3255">
        <v>3254</v>
      </c>
      <c r="D3255">
        <v>27.824961999999999</v>
      </c>
      <c r="E3255">
        <v>5.1400439999999996</v>
      </c>
      <c r="F3255">
        <v>42.747571999999991</v>
      </c>
      <c r="G3255">
        <v>7.9242340000000002</v>
      </c>
    </row>
    <row r="3256" spans="1:9" x14ac:dyDescent="0.25">
      <c r="A3256">
        <v>3255</v>
      </c>
      <c r="D3256">
        <v>27.824961999999999</v>
      </c>
      <c r="E3256">
        <v>5.1400439999999996</v>
      </c>
      <c r="F3256">
        <v>42.676181</v>
      </c>
      <c r="G3256">
        <v>7.7814550000000002</v>
      </c>
      <c r="H3256">
        <v>32.894427999999991</v>
      </c>
      <c r="I3256">
        <v>4.1405909999999997</v>
      </c>
    </row>
    <row r="3257" spans="1:9" x14ac:dyDescent="0.25">
      <c r="A3257">
        <v>3256</v>
      </c>
      <c r="D3257">
        <v>27.824961999999999</v>
      </c>
      <c r="E3257">
        <v>5.1400439999999996</v>
      </c>
      <c r="F3257">
        <v>42.533402999999993</v>
      </c>
      <c r="G3257">
        <v>7.7100650000000002</v>
      </c>
      <c r="H3257">
        <v>32.894427999999991</v>
      </c>
      <c r="I3257">
        <v>4.1405909999999997</v>
      </c>
    </row>
    <row r="3258" spans="1:9" x14ac:dyDescent="0.25">
      <c r="A3258">
        <v>3257</v>
      </c>
      <c r="D3258">
        <v>27.824961999999999</v>
      </c>
      <c r="E3258">
        <v>5.1400439999999996</v>
      </c>
      <c r="F3258">
        <v>42.533402999999993</v>
      </c>
      <c r="G3258">
        <v>7.7100650000000002</v>
      </c>
      <c r="H3258">
        <v>32.894427999999991</v>
      </c>
      <c r="I3258">
        <v>4.1405909999999997</v>
      </c>
    </row>
    <row r="3259" spans="1:9" x14ac:dyDescent="0.25">
      <c r="A3259">
        <v>3258</v>
      </c>
      <c r="D3259">
        <v>27.325232999999997</v>
      </c>
      <c r="E3259">
        <v>4.9258749999999996</v>
      </c>
      <c r="H3259">
        <v>32.894427999999991</v>
      </c>
      <c r="I3259">
        <v>4.1405909999999997</v>
      </c>
    </row>
    <row r="3260" spans="1:9" x14ac:dyDescent="0.25">
      <c r="A3260">
        <v>3259</v>
      </c>
      <c r="H3260">
        <v>32.894427999999991</v>
      </c>
      <c r="I3260">
        <v>4.1405909999999997</v>
      </c>
    </row>
    <row r="3261" spans="1:9" x14ac:dyDescent="0.25">
      <c r="A3261">
        <v>3260</v>
      </c>
      <c r="H3261">
        <v>32.894427999999991</v>
      </c>
      <c r="I3261">
        <v>4.1405909999999997</v>
      </c>
    </row>
    <row r="3262" spans="1:9" x14ac:dyDescent="0.25">
      <c r="A3262">
        <v>3261</v>
      </c>
      <c r="H3262">
        <v>32.894427999999991</v>
      </c>
      <c r="I3262">
        <v>4.1405909999999997</v>
      </c>
    </row>
    <row r="3263" spans="1:9" x14ac:dyDescent="0.25">
      <c r="A3263">
        <v>3262</v>
      </c>
      <c r="H3263">
        <v>32.894427999999991</v>
      </c>
      <c r="I3263">
        <v>4.1405909999999997</v>
      </c>
    </row>
    <row r="3264" spans="1:9" x14ac:dyDescent="0.25">
      <c r="A3264">
        <v>3263</v>
      </c>
      <c r="B3264">
        <v>16.686575999999988</v>
      </c>
      <c r="C3264">
        <v>7.2817280000000002</v>
      </c>
      <c r="H3264">
        <v>32.894427999999991</v>
      </c>
      <c r="I3264">
        <v>4.1405909999999997</v>
      </c>
    </row>
    <row r="3265" spans="1:9" x14ac:dyDescent="0.25">
      <c r="A3265">
        <v>3264</v>
      </c>
      <c r="B3265">
        <v>16.686575999999988</v>
      </c>
      <c r="C3265">
        <v>7.2817280000000002</v>
      </c>
      <c r="H3265">
        <v>32.894427999999991</v>
      </c>
      <c r="I3265">
        <v>4.1405909999999997</v>
      </c>
    </row>
    <row r="3266" spans="1:9" x14ac:dyDescent="0.25">
      <c r="A3266">
        <v>3265</v>
      </c>
      <c r="B3266">
        <v>16.686575999999988</v>
      </c>
      <c r="C3266">
        <v>7.2817280000000002</v>
      </c>
      <c r="H3266">
        <v>32.894427999999991</v>
      </c>
      <c r="I3266">
        <v>4.1405909999999997</v>
      </c>
    </row>
    <row r="3267" spans="1:9" x14ac:dyDescent="0.25">
      <c r="A3267">
        <v>3266</v>
      </c>
      <c r="B3267">
        <v>16.686575999999988</v>
      </c>
      <c r="C3267">
        <v>7.2817280000000002</v>
      </c>
      <c r="H3267">
        <v>32.894427999999991</v>
      </c>
      <c r="I3267">
        <v>4.1405909999999997</v>
      </c>
    </row>
    <row r="3268" spans="1:9" x14ac:dyDescent="0.25">
      <c r="A3268">
        <v>3267</v>
      </c>
      <c r="B3268">
        <v>16.686575999999988</v>
      </c>
      <c r="C3268">
        <v>7.2817280000000002</v>
      </c>
      <c r="H3268">
        <v>32.894427999999991</v>
      </c>
      <c r="I3268">
        <v>4.1405909999999997</v>
      </c>
    </row>
    <row r="3269" spans="1:9" x14ac:dyDescent="0.25">
      <c r="A3269">
        <v>3268</v>
      </c>
      <c r="B3269">
        <v>16.686575999999988</v>
      </c>
      <c r="C3269">
        <v>7.2817280000000002</v>
      </c>
      <c r="H3269">
        <v>32.894427999999991</v>
      </c>
      <c r="I3269">
        <v>4.1405909999999997</v>
      </c>
    </row>
    <row r="3270" spans="1:9" x14ac:dyDescent="0.25">
      <c r="A3270">
        <v>3269</v>
      </c>
      <c r="B3270">
        <v>16.686575999999988</v>
      </c>
      <c r="C3270">
        <v>7.2817280000000002</v>
      </c>
      <c r="H3270">
        <v>32.751647999999989</v>
      </c>
      <c r="I3270">
        <v>3.9978120000000001</v>
      </c>
    </row>
    <row r="3271" spans="1:9" x14ac:dyDescent="0.25">
      <c r="A3271">
        <v>3270</v>
      </c>
      <c r="B3271">
        <v>16.686575999999988</v>
      </c>
      <c r="C3271">
        <v>7.2817280000000002</v>
      </c>
      <c r="H3271">
        <v>32.751647999999989</v>
      </c>
      <c r="I3271">
        <v>3.9978120000000001</v>
      </c>
    </row>
    <row r="3272" spans="1:9" x14ac:dyDescent="0.25">
      <c r="A3272">
        <v>3271</v>
      </c>
      <c r="B3272">
        <v>16.686575999999988</v>
      </c>
      <c r="C3272">
        <v>7.2817280000000002</v>
      </c>
      <c r="H3272">
        <v>32.751647999999989</v>
      </c>
      <c r="I3272">
        <v>3.9978120000000001</v>
      </c>
    </row>
    <row r="3273" spans="1:9" x14ac:dyDescent="0.25">
      <c r="A3273">
        <v>3272</v>
      </c>
      <c r="B3273">
        <v>16.686575999999988</v>
      </c>
      <c r="C3273">
        <v>7.2817280000000002</v>
      </c>
      <c r="H3273">
        <v>32.751647999999989</v>
      </c>
      <c r="I3273">
        <v>3.9978120000000001</v>
      </c>
    </row>
    <row r="3274" spans="1:9" x14ac:dyDescent="0.25">
      <c r="A3274">
        <v>3273</v>
      </c>
      <c r="B3274">
        <v>16.686575999999988</v>
      </c>
      <c r="C3274">
        <v>7.2817280000000002</v>
      </c>
      <c r="H3274">
        <v>32.751647999999989</v>
      </c>
      <c r="I3274">
        <v>3.9978120000000001</v>
      </c>
    </row>
    <row r="3275" spans="1:9" x14ac:dyDescent="0.25">
      <c r="A3275">
        <v>3274</v>
      </c>
      <c r="B3275">
        <v>16.686575999999988</v>
      </c>
      <c r="C3275">
        <v>7.2817280000000002</v>
      </c>
      <c r="H3275">
        <v>32.751647999999989</v>
      </c>
      <c r="I3275">
        <v>3.9978120000000001</v>
      </c>
    </row>
    <row r="3276" spans="1:9" x14ac:dyDescent="0.25">
      <c r="A3276">
        <v>3275</v>
      </c>
      <c r="B3276">
        <v>16.686575999999988</v>
      </c>
      <c r="C3276">
        <v>7.2817280000000002</v>
      </c>
      <c r="H3276">
        <v>32.751647999999989</v>
      </c>
      <c r="I3276">
        <v>3.9978120000000001</v>
      </c>
    </row>
    <row r="3277" spans="1:9" x14ac:dyDescent="0.25">
      <c r="A3277">
        <v>3276</v>
      </c>
      <c r="B3277">
        <v>16.686575999999988</v>
      </c>
      <c r="C3277">
        <v>7.2817280000000002</v>
      </c>
      <c r="H3277">
        <v>32.751647999999989</v>
      </c>
      <c r="I3277">
        <v>3.9978120000000001</v>
      </c>
    </row>
    <row r="3278" spans="1:9" x14ac:dyDescent="0.25">
      <c r="A3278">
        <v>3277</v>
      </c>
      <c r="B3278">
        <v>16.686575999999988</v>
      </c>
      <c r="C3278">
        <v>7.2817280000000002</v>
      </c>
      <c r="H3278">
        <v>32.751647999999989</v>
      </c>
      <c r="I3278">
        <v>3.9978120000000001</v>
      </c>
    </row>
    <row r="3279" spans="1:9" x14ac:dyDescent="0.25">
      <c r="A3279">
        <v>3278</v>
      </c>
      <c r="B3279">
        <v>16.686575999999988</v>
      </c>
      <c r="C3279">
        <v>7.2817280000000002</v>
      </c>
    </row>
    <row r="3280" spans="1:9" x14ac:dyDescent="0.25">
      <c r="A3280">
        <v>3279</v>
      </c>
      <c r="B3280">
        <v>16.686575999999988</v>
      </c>
      <c r="C3280">
        <v>7.2817280000000002</v>
      </c>
    </row>
    <row r="3281" spans="1:11" x14ac:dyDescent="0.25">
      <c r="A3281">
        <v>3280</v>
      </c>
      <c r="B3281">
        <v>16.686575999999988</v>
      </c>
      <c r="C3281">
        <v>7.2817280000000002</v>
      </c>
      <c r="D3281">
        <v>9.0467369999999931</v>
      </c>
      <c r="E3281">
        <v>5.5683800000000003</v>
      </c>
    </row>
    <row r="3282" spans="1:11" x14ac:dyDescent="0.25">
      <c r="A3282">
        <v>3281</v>
      </c>
      <c r="B3282">
        <v>16.686575999999988</v>
      </c>
      <c r="C3282">
        <v>7.2817280000000002</v>
      </c>
      <c r="D3282">
        <v>9.0467369999999931</v>
      </c>
      <c r="E3282">
        <v>5.5683800000000003</v>
      </c>
    </row>
    <row r="3283" spans="1:11" x14ac:dyDescent="0.25">
      <c r="A3283">
        <v>3282</v>
      </c>
      <c r="B3283">
        <v>16.686575999999988</v>
      </c>
      <c r="C3283">
        <v>7.2817280000000002</v>
      </c>
      <c r="D3283">
        <v>9.0467369999999931</v>
      </c>
      <c r="E3283">
        <v>5.5683800000000003</v>
      </c>
    </row>
    <row r="3284" spans="1:11" x14ac:dyDescent="0.25">
      <c r="A3284">
        <v>3283</v>
      </c>
      <c r="D3284">
        <v>9.0467369999999931</v>
      </c>
      <c r="E3284">
        <v>5.5683800000000003</v>
      </c>
      <c r="F3284">
        <v>21.684535999999994</v>
      </c>
      <c r="G3284">
        <v>7.7100650000000002</v>
      </c>
    </row>
    <row r="3285" spans="1:11" x14ac:dyDescent="0.25">
      <c r="A3285">
        <v>3284</v>
      </c>
      <c r="D3285">
        <v>9.0467369999999931</v>
      </c>
      <c r="E3285">
        <v>5.5683800000000003</v>
      </c>
      <c r="F3285">
        <v>21.684535999999994</v>
      </c>
      <c r="G3285">
        <v>7.7100650000000002</v>
      </c>
    </row>
    <row r="3286" spans="1:11" x14ac:dyDescent="0.25">
      <c r="A3286">
        <v>3285</v>
      </c>
      <c r="D3286">
        <v>9.0467369999999931</v>
      </c>
      <c r="E3286">
        <v>5.5683800000000003</v>
      </c>
      <c r="F3286">
        <v>21.684535999999994</v>
      </c>
      <c r="G3286">
        <v>7.7100650000000002</v>
      </c>
    </row>
    <row r="3287" spans="1:11" x14ac:dyDescent="0.25">
      <c r="A3287">
        <v>3286</v>
      </c>
      <c r="D3287">
        <v>9.0467369999999931</v>
      </c>
      <c r="E3287">
        <v>5.5683800000000003</v>
      </c>
      <c r="F3287">
        <v>21.684535999999994</v>
      </c>
      <c r="G3287">
        <v>7.7100650000000002</v>
      </c>
    </row>
    <row r="3288" spans="1:11" x14ac:dyDescent="0.25">
      <c r="A3288">
        <v>3287</v>
      </c>
      <c r="D3288">
        <v>9.0467369999999931</v>
      </c>
      <c r="E3288">
        <v>5.5683800000000003</v>
      </c>
      <c r="F3288">
        <v>21.684535999999994</v>
      </c>
      <c r="G3288">
        <v>7.7100650000000002</v>
      </c>
    </row>
    <row r="3289" spans="1:11" x14ac:dyDescent="0.25">
      <c r="A3289">
        <v>3288</v>
      </c>
      <c r="D3289">
        <v>9.0467369999999931</v>
      </c>
      <c r="E3289">
        <v>5.5683800000000003</v>
      </c>
      <c r="F3289">
        <v>21.684535999999994</v>
      </c>
      <c r="G3289">
        <v>7.7100650000000002</v>
      </c>
    </row>
    <row r="3290" spans="1:11" x14ac:dyDescent="0.25">
      <c r="A3290">
        <v>3289</v>
      </c>
      <c r="D3290">
        <v>9.0467369999999931</v>
      </c>
      <c r="E3290">
        <v>5.5683800000000003</v>
      </c>
      <c r="F3290">
        <v>21.684535999999994</v>
      </c>
      <c r="G3290">
        <v>7.7100650000000002</v>
      </c>
    </row>
    <row r="3291" spans="1:11" x14ac:dyDescent="0.25">
      <c r="A3291">
        <v>3290</v>
      </c>
      <c r="D3291">
        <v>9.0467369999999931</v>
      </c>
      <c r="E3291">
        <v>5.5683800000000003</v>
      </c>
      <c r="F3291">
        <v>21.684535999999994</v>
      </c>
      <c r="G3291">
        <v>7.7100650000000002</v>
      </c>
    </row>
    <row r="3292" spans="1:11" x14ac:dyDescent="0.25">
      <c r="A3292">
        <v>3291</v>
      </c>
      <c r="D3292">
        <v>9.0467369999999931</v>
      </c>
      <c r="E3292">
        <v>5.5683800000000003</v>
      </c>
      <c r="F3292">
        <v>21.684535999999994</v>
      </c>
      <c r="G3292">
        <v>7.7100650000000002</v>
      </c>
    </row>
    <row r="3293" spans="1:11" x14ac:dyDescent="0.25">
      <c r="A3293">
        <v>3292</v>
      </c>
      <c r="D3293">
        <v>9.0467369999999931</v>
      </c>
      <c r="E3293">
        <v>5.5683800000000003</v>
      </c>
      <c r="F3293">
        <v>21.684535999999994</v>
      </c>
      <c r="G3293">
        <v>7.7100650000000002</v>
      </c>
    </row>
    <row r="3294" spans="1:11" x14ac:dyDescent="0.25">
      <c r="A3294">
        <v>3293</v>
      </c>
      <c r="J3294">
        <v>4.2629469999999969</v>
      </c>
      <c r="K3294">
        <v>13.349835000000001</v>
      </c>
    </row>
    <row r="3295" spans="1:11" x14ac:dyDescent="0.25">
      <c r="A3295">
        <v>3294</v>
      </c>
    </row>
    <row r="3296" spans="1:1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1" x14ac:dyDescent="0.25">
      <c r="A3393">
        <v>3392</v>
      </c>
      <c r="J3393">
        <v>5.5481869999999986</v>
      </c>
      <c r="K3393">
        <v>13.349835000000001</v>
      </c>
    </row>
    <row r="3394" spans="1:11" x14ac:dyDescent="0.25">
      <c r="A3394">
        <v>3393</v>
      </c>
    </row>
    <row r="3395" spans="1:11" x14ac:dyDescent="0.25">
      <c r="A3395">
        <v>3394</v>
      </c>
    </row>
    <row r="3396" spans="1:11" x14ac:dyDescent="0.25">
      <c r="A3396">
        <v>3395</v>
      </c>
    </row>
    <row r="3397" spans="1:11" x14ac:dyDescent="0.25">
      <c r="A3397">
        <v>3396</v>
      </c>
    </row>
    <row r="3398" spans="1:11" x14ac:dyDescent="0.25">
      <c r="A3398">
        <v>3397</v>
      </c>
    </row>
    <row r="3399" spans="1:11" x14ac:dyDescent="0.25">
      <c r="A3399">
        <v>3398</v>
      </c>
    </row>
    <row r="3400" spans="1:11" x14ac:dyDescent="0.25">
      <c r="A3400">
        <v>3399</v>
      </c>
      <c r="F3400">
        <v>34.250945999999999</v>
      </c>
      <c r="G3400">
        <v>3.3553060000000001</v>
      </c>
    </row>
    <row r="3401" spans="1:11" x14ac:dyDescent="0.25">
      <c r="A3401">
        <v>3400</v>
      </c>
      <c r="F3401">
        <v>34.250945999999999</v>
      </c>
      <c r="G3401">
        <v>3.3553060000000001</v>
      </c>
    </row>
    <row r="3402" spans="1:11" x14ac:dyDescent="0.25">
      <c r="A3402">
        <v>3401</v>
      </c>
      <c r="F3402">
        <v>34.250945999999999</v>
      </c>
      <c r="G3402">
        <v>3.3553060000000001</v>
      </c>
    </row>
    <row r="3403" spans="1:11" x14ac:dyDescent="0.25">
      <c r="A3403">
        <v>3402</v>
      </c>
      <c r="F3403">
        <v>34.250945999999999</v>
      </c>
      <c r="G3403">
        <v>3.3553060000000001</v>
      </c>
    </row>
    <row r="3404" spans="1:11" x14ac:dyDescent="0.25">
      <c r="A3404">
        <v>3403</v>
      </c>
      <c r="D3404">
        <v>50.387408999999991</v>
      </c>
      <c r="E3404">
        <v>7.5672860000000002</v>
      </c>
      <c r="F3404">
        <v>34.250945999999999</v>
      </c>
      <c r="G3404">
        <v>3.3553060000000001</v>
      </c>
    </row>
    <row r="3405" spans="1:11" x14ac:dyDescent="0.25">
      <c r="A3405">
        <v>3404</v>
      </c>
      <c r="D3405">
        <v>50.387408999999991</v>
      </c>
      <c r="E3405">
        <v>7.5672860000000002</v>
      </c>
      <c r="F3405">
        <v>34.250945999999999</v>
      </c>
      <c r="G3405">
        <v>3.3553060000000001</v>
      </c>
    </row>
    <row r="3406" spans="1:11" x14ac:dyDescent="0.25">
      <c r="A3406">
        <v>3405</v>
      </c>
      <c r="D3406">
        <v>50.387408999999991</v>
      </c>
      <c r="E3406">
        <v>7.5672860000000002</v>
      </c>
      <c r="F3406">
        <v>34.250945999999999</v>
      </c>
      <c r="G3406">
        <v>3.3553060000000001</v>
      </c>
    </row>
    <row r="3407" spans="1:11" x14ac:dyDescent="0.25">
      <c r="A3407">
        <v>3406</v>
      </c>
      <c r="D3407">
        <v>50.387408999999991</v>
      </c>
      <c r="E3407">
        <v>7.5672860000000002</v>
      </c>
      <c r="F3407">
        <v>34.250945999999999</v>
      </c>
      <c r="G3407">
        <v>3.3553060000000001</v>
      </c>
    </row>
    <row r="3408" spans="1:11" x14ac:dyDescent="0.25">
      <c r="A3408">
        <v>3407</v>
      </c>
      <c r="D3408">
        <v>50.387408999999991</v>
      </c>
      <c r="E3408">
        <v>7.5672860000000002</v>
      </c>
      <c r="F3408">
        <v>34.250945999999999</v>
      </c>
      <c r="G3408">
        <v>3.3553060000000001</v>
      </c>
    </row>
    <row r="3409" spans="1:9" x14ac:dyDescent="0.25">
      <c r="A3409">
        <v>3408</v>
      </c>
      <c r="D3409">
        <v>50.387408999999991</v>
      </c>
      <c r="E3409">
        <v>7.5672860000000002</v>
      </c>
      <c r="F3409">
        <v>34.250945999999999</v>
      </c>
      <c r="G3409">
        <v>3.3553060000000001</v>
      </c>
    </row>
    <row r="3410" spans="1:9" x14ac:dyDescent="0.25">
      <c r="A3410">
        <v>3409</v>
      </c>
      <c r="D3410">
        <v>50.387408999999991</v>
      </c>
      <c r="E3410">
        <v>7.5672860000000002</v>
      </c>
      <c r="F3410">
        <v>34.250945999999999</v>
      </c>
      <c r="G3410">
        <v>3.3553060000000001</v>
      </c>
    </row>
    <row r="3411" spans="1:9" x14ac:dyDescent="0.25">
      <c r="A3411">
        <v>3410</v>
      </c>
      <c r="D3411">
        <v>50.387408999999991</v>
      </c>
      <c r="E3411">
        <v>7.5672860000000002</v>
      </c>
      <c r="F3411">
        <v>34.250945999999999</v>
      </c>
      <c r="G3411">
        <v>3.4266960000000002</v>
      </c>
    </row>
    <row r="3412" spans="1:9" x14ac:dyDescent="0.25">
      <c r="A3412">
        <v>3411</v>
      </c>
      <c r="D3412">
        <v>50.387408999999991</v>
      </c>
      <c r="E3412">
        <v>7.5672860000000002</v>
      </c>
      <c r="F3412">
        <v>34.536616999999993</v>
      </c>
      <c r="G3412">
        <v>3.4266960000000002</v>
      </c>
    </row>
    <row r="3413" spans="1:9" x14ac:dyDescent="0.25">
      <c r="A3413">
        <v>3412</v>
      </c>
      <c r="D3413">
        <v>50.387408999999991</v>
      </c>
      <c r="E3413">
        <v>7.5672860000000002</v>
      </c>
      <c r="F3413">
        <v>34.679396999999994</v>
      </c>
      <c r="G3413">
        <v>3.3553060000000001</v>
      </c>
    </row>
    <row r="3414" spans="1:9" x14ac:dyDescent="0.25">
      <c r="A3414">
        <v>3413</v>
      </c>
      <c r="D3414">
        <v>50.387408999999991</v>
      </c>
      <c r="E3414">
        <v>7.5672860000000002</v>
      </c>
      <c r="F3414">
        <v>34.750784999999993</v>
      </c>
      <c r="G3414">
        <v>3.4980850000000001</v>
      </c>
    </row>
    <row r="3415" spans="1:9" x14ac:dyDescent="0.25">
      <c r="A3415">
        <v>3414</v>
      </c>
      <c r="D3415">
        <v>50.387408999999991</v>
      </c>
      <c r="E3415">
        <v>7.5672860000000002</v>
      </c>
      <c r="F3415">
        <v>35.17924099999999</v>
      </c>
      <c r="G3415">
        <v>3.6408640000000001</v>
      </c>
      <c r="H3415">
        <v>45.10377299999999</v>
      </c>
      <c r="I3415">
        <v>6.5678330000000003</v>
      </c>
    </row>
    <row r="3416" spans="1:9" x14ac:dyDescent="0.25">
      <c r="A3416">
        <v>3415</v>
      </c>
      <c r="D3416">
        <v>50.387408999999991</v>
      </c>
      <c r="E3416">
        <v>7.5672860000000002</v>
      </c>
      <c r="H3416">
        <v>45.10377299999999</v>
      </c>
      <c r="I3416">
        <v>6.5678330000000003</v>
      </c>
    </row>
    <row r="3417" spans="1:9" x14ac:dyDescent="0.25">
      <c r="A3417">
        <v>3416</v>
      </c>
      <c r="D3417">
        <v>50.815859999999994</v>
      </c>
      <c r="E3417">
        <v>7.6386760000000002</v>
      </c>
      <c r="H3417">
        <v>45.10377299999999</v>
      </c>
      <c r="I3417">
        <v>6.5678330000000003</v>
      </c>
    </row>
    <row r="3418" spans="1:9" x14ac:dyDescent="0.25">
      <c r="A3418">
        <v>3417</v>
      </c>
      <c r="H3418">
        <v>45.10377299999999</v>
      </c>
      <c r="I3418">
        <v>6.5678330000000003</v>
      </c>
    </row>
    <row r="3419" spans="1:9" x14ac:dyDescent="0.25">
      <c r="A3419">
        <v>3418</v>
      </c>
      <c r="H3419">
        <v>45.10377299999999</v>
      </c>
      <c r="I3419">
        <v>6.5678330000000003</v>
      </c>
    </row>
    <row r="3420" spans="1:9" x14ac:dyDescent="0.25">
      <c r="A3420">
        <v>3419</v>
      </c>
      <c r="H3420">
        <v>45.10377299999999</v>
      </c>
      <c r="I3420">
        <v>6.5678330000000003</v>
      </c>
    </row>
    <row r="3421" spans="1:9" x14ac:dyDescent="0.25">
      <c r="A3421">
        <v>3420</v>
      </c>
      <c r="B3421">
        <v>64.259751999999992</v>
      </c>
      <c r="C3421">
        <v>4.5904360000000004</v>
      </c>
      <c r="H3421">
        <v>45.10377299999999</v>
      </c>
      <c r="I3421">
        <v>6.5678330000000003</v>
      </c>
    </row>
    <row r="3422" spans="1:9" x14ac:dyDescent="0.25">
      <c r="A3422">
        <v>3421</v>
      </c>
      <c r="B3422">
        <v>64.259751999999992</v>
      </c>
      <c r="C3422">
        <v>4.5904360000000004</v>
      </c>
      <c r="H3422">
        <v>45.246550999999997</v>
      </c>
      <c r="I3422">
        <v>6.5678330000000003</v>
      </c>
    </row>
    <row r="3423" spans="1:9" x14ac:dyDescent="0.25">
      <c r="A3423">
        <v>3422</v>
      </c>
      <c r="B3423">
        <v>64.259751999999992</v>
      </c>
      <c r="C3423">
        <v>4.5904360000000004</v>
      </c>
      <c r="H3423">
        <v>45.246550999999997</v>
      </c>
      <c r="I3423">
        <v>6.5678330000000003</v>
      </c>
    </row>
    <row r="3424" spans="1:9" x14ac:dyDescent="0.25">
      <c r="A3424">
        <v>3423</v>
      </c>
      <c r="B3424">
        <v>64.259751999999992</v>
      </c>
      <c r="C3424">
        <v>4.5904360000000004</v>
      </c>
      <c r="H3424">
        <v>45.532225999999994</v>
      </c>
      <c r="I3424">
        <v>6.6392230000000003</v>
      </c>
    </row>
    <row r="3425" spans="1:9" x14ac:dyDescent="0.25">
      <c r="A3425">
        <v>3424</v>
      </c>
      <c r="B3425">
        <v>64.259751999999992</v>
      </c>
      <c r="C3425">
        <v>4.5904360000000004</v>
      </c>
      <c r="H3425">
        <v>45.532225999999994</v>
      </c>
      <c r="I3425">
        <v>6.6392230000000003</v>
      </c>
    </row>
    <row r="3426" spans="1:9" x14ac:dyDescent="0.25">
      <c r="A3426">
        <v>3425</v>
      </c>
      <c r="B3426">
        <v>64.259751999999992</v>
      </c>
      <c r="C3426">
        <v>4.5904360000000004</v>
      </c>
      <c r="H3426">
        <v>45.532225999999994</v>
      </c>
      <c r="I3426">
        <v>6.6392230000000003</v>
      </c>
    </row>
    <row r="3427" spans="1:9" x14ac:dyDescent="0.25">
      <c r="A3427">
        <v>3426</v>
      </c>
      <c r="B3427">
        <v>64.259751999999992</v>
      </c>
      <c r="C3427">
        <v>4.5904360000000004</v>
      </c>
      <c r="H3427">
        <v>45.746394999999993</v>
      </c>
      <c r="I3427">
        <v>6.6392230000000003</v>
      </c>
    </row>
    <row r="3428" spans="1:9" x14ac:dyDescent="0.25">
      <c r="A3428">
        <v>3427</v>
      </c>
      <c r="B3428">
        <v>64.259751999999992</v>
      </c>
      <c r="C3428">
        <v>4.5904360000000004</v>
      </c>
      <c r="H3428">
        <v>45.746394999999993</v>
      </c>
      <c r="I3428">
        <v>6.6392230000000003</v>
      </c>
    </row>
    <row r="3429" spans="1:9" x14ac:dyDescent="0.25">
      <c r="A3429">
        <v>3428</v>
      </c>
      <c r="B3429">
        <v>64.259751999999992</v>
      </c>
      <c r="C3429">
        <v>4.5904360000000004</v>
      </c>
      <c r="H3429">
        <v>46.103457999999989</v>
      </c>
      <c r="I3429">
        <v>6.5678330000000003</v>
      </c>
    </row>
    <row r="3430" spans="1:9" x14ac:dyDescent="0.25">
      <c r="A3430">
        <v>3429</v>
      </c>
      <c r="B3430">
        <v>64.259751999999992</v>
      </c>
      <c r="C3430">
        <v>4.5904360000000004</v>
      </c>
      <c r="H3430">
        <v>46.317626999999995</v>
      </c>
      <c r="I3430">
        <v>6.5678330000000003</v>
      </c>
    </row>
    <row r="3431" spans="1:9" x14ac:dyDescent="0.25">
      <c r="A3431">
        <v>3430</v>
      </c>
      <c r="B3431">
        <v>64.259751999999992</v>
      </c>
      <c r="C3431">
        <v>4.5904360000000004</v>
      </c>
      <c r="H3431">
        <v>46.603182999999994</v>
      </c>
      <c r="I3431">
        <v>6.3536650000000003</v>
      </c>
    </row>
    <row r="3432" spans="1:9" x14ac:dyDescent="0.25">
      <c r="A3432">
        <v>3431</v>
      </c>
      <c r="B3432">
        <v>64.259751999999992</v>
      </c>
      <c r="C3432">
        <v>4.5904360000000004</v>
      </c>
      <c r="H3432">
        <v>47.317194999999998</v>
      </c>
      <c r="I3432">
        <v>6.2108860000000004</v>
      </c>
    </row>
    <row r="3433" spans="1:9" x14ac:dyDescent="0.25">
      <c r="A3433">
        <v>3432</v>
      </c>
      <c r="B3433">
        <v>64.259751999999992</v>
      </c>
      <c r="C3433">
        <v>4.5904360000000004</v>
      </c>
    </row>
    <row r="3434" spans="1:9" x14ac:dyDescent="0.25">
      <c r="A3434">
        <v>3433</v>
      </c>
      <c r="B3434">
        <v>64.259751999999992</v>
      </c>
      <c r="C3434">
        <v>4.5904360000000004</v>
      </c>
      <c r="F3434">
        <v>57.598791999999996</v>
      </c>
      <c r="G3434">
        <v>3.7836430000000001</v>
      </c>
    </row>
    <row r="3435" spans="1:9" x14ac:dyDescent="0.25">
      <c r="A3435">
        <v>3434</v>
      </c>
      <c r="B3435">
        <v>64.259751999999992</v>
      </c>
      <c r="C3435">
        <v>4.5904360000000004</v>
      </c>
      <c r="F3435">
        <v>57.598791999999996</v>
      </c>
      <c r="G3435">
        <v>3.7836430000000001</v>
      </c>
    </row>
    <row r="3436" spans="1:9" x14ac:dyDescent="0.25">
      <c r="A3436">
        <v>3435</v>
      </c>
      <c r="F3436">
        <v>57.598791999999996</v>
      </c>
      <c r="G3436">
        <v>3.7836430000000001</v>
      </c>
    </row>
    <row r="3437" spans="1:9" x14ac:dyDescent="0.25">
      <c r="A3437">
        <v>3436</v>
      </c>
      <c r="F3437">
        <v>57.598791999999996</v>
      </c>
      <c r="G3437">
        <v>3.7836430000000001</v>
      </c>
    </row>
    <row r="3438" spans="1:9" x14ac:dyDescent="0.25">
      <c r="A3438">
        <v>3437</v>
      </c>
      <c r="F3438">
        <v>57.598791999999996</v>
      </c>
      <c r="G3438">
        <v>3.7836430000000001</v>
      </c>
    </row>
    <row r="3439" spans="1:9" x14ac:dyDescent="0.25">
      <c r="A3439">
        <v>3438</v>
      </c>
      <c r="F3439">
        <v>57.598791999999996</v>
      </c>
      <c r="G3439">
        <v>3.7836430000000001</v>
      </c>
    </row>
    <row r="3440" spans="1:9" x14ac:dyDescent="0.25">
      <c r="A3440">
        <v>3439</v>
      </c>
      <c r="D3440">
        <v>72.029241999999982</v>
      </c>
      <c r="E3440">
        <v>6.480556</v>
      </c>
      <c r="F3440">
        <v>57.598791999999996</v>
      </c>
      <c r="G3440">
        <v>3.7836430000000001</v>
      </c>
    </row>
    <row r="3441" spans="1:9" x14ac:dyDescent="0.25">
      <c r="A3441">
        <v>3440</v>
      </c>
      <c r="D3441">
        <v>72.029241999999982</v>
      </c>
      <c r="E3441">
        <v>6.480556</v>
      </c>
      <c r="F3441">
        <v>57.598791999999996</v>
      </c>
      <c r="G3441">
        <v>3.7836430000000001</v>
      </c>
    </row>
    <row r="3442" spans="1:9" x14ac:dyDescent="0.25">
      <c r="A3442">
        <v>3441</v>
      </c>
      <c r="D3442">
        <v>72.029241999999982</v>
      </c>
      <c r="E3442">
        <v>6.480556</v>
      </c>
      <c r="F3442">
        <v>57.598791999999996</v>
      </c>
      <c r="G3442">
        <v>3.7836430000000001</v>
      </c>
    </row>
    <row r="3443" spans="1:9" x14ac:dyDescent="0.25">
      <c r="A3443">
        <v>3442</v>
      </c>
      <c r="D3443">
        <v>72.029241999999982</v>
      </c>
      <c r="E3443">
        <v>6.480556</v>
      </c>
      <c r="F3443">
        <v>57.598791999999996</v>
      </c>
      <c r="G3443">
        <v>3.7836430000000001</v>
      </c>
    </row>
    <row r="3444" spans="1:9" x14ac:dyDescent="0.25">
      <c r="A3444">
        <v>3443</v>
      </c>
      <c r="D3444">
        <v>72.029241999999982</v>
      </c>
      <c r="E3444">
        <v>6.480556</v>
      </c>
      <c r="F3444">
        <v>57.598791999999996</v>
      </c>
      <c r="G3444">
        <v>3.7836430000000001</v>
      </c>
    </row>
    <row r="3445" spans="1:9" x14ac:dyDescent="0.25">
      <c r="A3445">
        <v>3444</v>
      </c>
      <c r="D3445">
        <v>72.029241999999982</v>
      </c>
      <c r="E3445">
        <v>6.480556</v>
      </c>
      <c r="F3445">
        <v>57.670180999999992</v>
      </c>
      <c r="G3445">
        <v>3.7122540000000002</v>
      </c>
    </row>
    <row r="3446" spans="1:9" x14ac:dyDescent="0.25">
      <c r="A3446">
        <v>3445</v>
      </c>
      <c r="D3446">
        <v>72.029241999999982</v>
      </c>
      <c r="E3446">
        <v>6.480556</v>
      </c>
      <c r="F3446">
        <v>57.670180999999992</v>
      </c>
      <c r="G3446">
        <v>3.7122540000000002</v>
      </c>
    </row>
    <row r="3447" spans="1:9" x14ac:dyDescent="0.25">
      <c r="A3447">
        <v>3446</v>
      </c>
      <c r="D3447">
        <v>72.029241999999982</v>
      </c>
      <c r="E3447">
        <v>6.480556</v>
      </c>
      <c r="F3447">
        <v>57.812959999999997</v>
      </c>
      <c r="G3447">
        <v>3.8550330000000002</v>
      </c>
    </row>
    <row r="3448" spans="1:9" x14ac:dyDescent="0.25">
      <c r="A3448">
        <v>3447</v>
      </c>
      <c r="D3448">
        <v>72.029241999999982</v>
      </c>
      <c r="E3448">
        <v>6.480556</v>
      </c>
      <c r="F3448">
        <v>57.884348999999993</v>
      </c>
      <c r="G3448">
        <v>3.8550330000000002</v>
      </c>
    </row>
    <row r="3449" spans="1:9" x14ac:dyDescent="0.25">
      <c r="A3449">
        <v>3448</v>
      </c>
      <c r="D3449">
        <v>72.029241999999982</v>
      </c>
      <c r="E3449">
        <v>6.480556</v>
      </c>
      <c r="F3449">
        <v>58.955423999999994</v>
      </c>
      <c r="G3449">
        <v>3.8550330000000002</v>
      </c>
    </row>
    <row r="3450" spans="1:9" x14ac:dyDescent="0.25">
      <c r="A3450">
        <v>3449</v>
      </c>
      <c r="D3450">
        <v>72.029241999999982</v>
      </c>
      <c r="E3450">
        <v>6.480556</v>
      </c>
    </row>
    <row r="3451" spans="1:9" x14ac:dyDescent="0.25">
      <c r="A3451">
        <v>3450</v>
      </c>
      <c r="D3451">
        <v>72.029241999999982</v>
      </c>
      <c r="E3451">
        <v>6.480556</v>
      </c>
    </row>
    <row r="3452" spans="1:9" x14ac:dyDescent="0.25">
      <c r="A3452">
        <v>3451</v>
      </c>
      <c r="D3452">
        <v>72.975137999999987</v>
      </c>
      <c r="E3452">
        <v>6.5480729999999996</v>
      </c>
    </row>
    <row r="3453" spans="1:9" x14ac:dyDescent="0.25">
      <c r="A3453">
        <v>3452</v>
      </c>
      <c r="H3453">
        <v>68.87995699999999</v>
      </c>
      <c r="I3453">
        <v>6.5678330000000003</v>
      </c>
    </row>
    <row r="3454" spans="1:9" x14ac:dyDescent="0.25">
      <c r="A3454">
        <v>3453</v>
      </c>
      <c r="B3454">
        <v>81.420236999999986</v>
      </c>
      <c r="C3454">
        <v>4.6579519999999999</v>
      </c>
      <c r="H3454">
        <v>68.87995699999999</v>
      </c>
      <c r="I3454">
        <v>6.5678330000000003</v>
      </c>
    </row>
    <row r="3455" spans="1:9" x14ac:dyDescent="0.25">
      <c r="A3455">
        <v>3454</v>
      </c>
      <c r="B3455">
        <v>81.420236999999986</v>
      </c>
      <c r="C3455">
        <v>4.6579519999999999</v>
      </c>
      <c r="H3455">
        <v>69.732240999999988</v>
      </c>
      <c r="I3455">
        <v>6.0080539999999996</v>
      </c>
    </row>
    <row r="3456" spans="1:9" x14ac:dyDescent="0.25">
      <c r="A3456">
        <v>3455</v>
      </c>
      <c r="B3456">
        <v>81.420236999999986</v>
      </c>
      <c r="C3456">
        <v>4.6579519999999999</v>
      </c>
      <c r="H3456">
        <v>69.732240999999988</v>
      </c>
      <c r="I3456">
        <v>6.0080539999999996</v>
      </c>
    </row>
    <row r="3457" spans="1:9" x14ac:dyDescent="0.25">
      <c r="A3457">
        <v>3456</v>
      </c>
      <c r="B3457">
        <v>81.420236999999986</v>
      </c>
      <c r="C3457">
        <v>4.6579519999999999</v>
      </c>
      <c r="H3457">
        <v>69.732240999999988</v>
      </c>
      <c r="I3457">
        <v>6.0080539999999996</v>
      </c>
    </row>
    <row r="3458" spans="1:9" x14ac:dyDescent="0.25">
      <c r="A3458">
        <v>3457</v>
      </c>
      <c r="B3458">
        <v>81.420236999999986</v>
      </c>
      <c r="C3458">
        <v>4.6579519999999999</v>
      </c>
      <c r="H3458">
        <v>69.732240999999988</v>
      </c>
      <c r="I3458">
        <v>6.0080539999999996</v>
      </c>
    </row>
    <row r="3459" spans="1:9" x14ac:dyDescent="0.25">
      <c r="A3459">
        <v>3458</v>
      </c>
      <c r="B3459">
        <v>81.420236999999986</v>
      </c>
      <c r="C3459">
        <v>4.6579519999999999</v>
      </c>
      <c r="H3459">
        <v>69.732240999999988</v>
      </c>
      <c r="I3459">
        <v>6.0080539999999996</v>
      </c>
    </row>
    <row r="3460" spans="1:9" x14ac:dyDescent="0.25">
      <c r="A3460">
        <v>3459</v>
      </c>
      <c r="B3460">
        <v>81.420236999999986</v>
      </c>
      <c r="C3460">
        <v>4.6579519999999999</v>
      </c>
      <c r="H3460">
        <v>69.732240999999988</v>
      </c>
      <c r="I3460">
        <v>6.0080539999999996</v>
      </c>
    </row>
    <row r="3461" spans="1:9" x14ac:dyDescent="0.25">
      <c r="A3461">
        <v>3460</v>
      </c>
      <c r="B3461">
        <v>81.420236999999986</v>
      </c>
      <c r="C3461">
        <v>4.6579519999999999</v>
      </c>
      <c r="H3461">
        <v>69.867383999999987</v>
      </c>
      <c r="I3461">
        <v>5.9405380000000001</v>
      </c>
    </row>
    <row r="3462" spans="1:9" x14ac:dyDescent="0.25">
      <c r="A3462">
        <v>3461</v>
      </c>
      <c r="B3462">
        <v>81.420236999999986</v>
      </c>
      <c r="C3462">
        <v>4.6579519999999999</v>
      </c>
      <c r="H3462">
        <v>69.867383999999987</v>
      </c>
      <c r="I3462">
        <v>5.9405380000000001</v>
      </c>
    </row>
    <row r="3463" spans="1:9" x14ac:dyDescent="0.25">
      <c r="A3463">
        <v>3462</v>
      </c>
      <c r="B3463">
        <v>81.420236999999986</v>
      </c>
      <c r="C3463">
        <v>4.6579519999999999</v>
      </c>
      <c r="H3463">
        <v>70.070043999999996</v>
      </c>
      <c r="I3463">
        <v>5.8730219999999997</v>
      </c>
    </row>
    <row r="3464" spans="1:9" x14ac:dyDescent="0.25">
      <c r="A3464">
        <v>3463</v>
      </c>
      <c r="B3464">
        <v>81.420236999999986</v>
      </c>
      <c r="C3464">
        <v>4.6579519999999999</v>
      </c>
      <c r="H3464">
        <v>70.070043999999996</v>
      </c>
      <c r="I3464">
        <v>5.8730219999999997</v>
      </c>
    </row>
    <row r="3465" spans="1:9" x14ac:dyDescent="0.25">
      <c r="A3465">
        <v>3464</v>
      </c>
      <c r="B3465">
        <v>81.420236999999986</v>
      </c>
      <c r="C3465">
        <v>4.6579519999999999</v>
      </c>
      <c r="H3465">
        <v>70.340219999999988</v>
      </c>
      <c r="I3465">
        <v>5.8730219999999997</v>
      </c>
    </row>
    <row r="3466" spans="1:9" x14ac:dyDescent="0.25">
      <c r="A3466">
        <v>3465</v>
      </c>
      <c r="B3466">
        <v>81.420236999999986</v>
      </c>
      <c r="C3466">
        <v>4.6579519999999999</v>
      </c>
      <c r="H3466">
        <v>70.340219999999988</v>
      </c>
      <c r="I3466">
        <v>5.8730219999999997</v>
      </c>
    </row>
    <row r="3467" spans="1:9" x14ac:dyDescent="0.25">
      <c r="A3467">
        <v>3466</v>
      </c>
      <c r="B3467">
        <v>81.420236999999986</v>
      </c>
      <c r="C3467">
        <v>4.6579519999999999</v>
      </c>
      <c r="H3467">
        <v>70.340219999999988</v>
      </c>
      <c r="I3467">
        <v>5.8730219999999997</v>
      </c>
    </row>
    <row r="3468" spans="1:9" x14ac:dyDescent="0.25">
      <c r="A3468">
        <v>3467</v>
      </c>
      <c r="B3468">
        <v>81.825670000000002</v>
      </c>
      <c r="C3468">
        <v>4.5229200000000001</v>
      </c>
      <c r="H3468">
        <v>70.340219999999988</v>
      </c>
      <c r="I3468">
        <v>5.8730219999999997</v>
      </c>
    </row>
    <row r="3469" spans="1:9" x14ac:dyDescent="0.25">
      <c r="A3469">
        <v>3468</v>
      </c>
      <c r="F3469">
        <v>78.109826999999996</v>
      </c>
      <c r="G3469">
        <v>3.6453199999999999</v>
      </c>
      <c r="H3469">
        <v>70.407849999999996</v>
      </c>
      <c r="I3469">
        <v>5.8730219999999997</v>
      </c>
    </row>
    <row r="3470" spans="1:9" x14ac:dyDescent="0.25">
      <c r="A3470">
        <v>3469</v>
      </c>
      <c r="F3470">
        <v>78.109826999999996</v>
      </c>
      <c r="G3470">
        <v>3.6453199999999999</v>
      </c>
    </row>
    <row r="3471" spans="1:9" x14ac:dyDescent="0.25">
      <c r="A3471">
        <v>3470</v>
      </c>
      <c r="F3471">
        <v>78.109826999999996</v>
      </c>
      <c r="G3471">
        <v>3.6453199999999999</v>
      </c>
    </row>
    <row r="3472" spans="1:9" x14ac:dyDescent="0.25">
      <c r="A3472">
        <v>3471</v>
      </c>
      <c r="F3472">
        <v>78.109826999999996</v>
      </c>
      <c r="G3472">
        <v>3.6453199999999999</v>
      </c>
    </row>
    <row r="3473" spans="1:7" x14ac:dyDescent="0.25">
      <c r="A3473">
        <v>3472</v>
      </c>
      <c r="F3473">
        <v>78.109826999999996</v>
      </c>
      <c r="G3473">
        <v>3.6453199999999999</v>
      </c>
    </row>
    <row r="3474" spans="1:7" x14ac:dyDescent="0.25">
      <c r="A3474">
        <v>3473</v>
      </c>
      <c r="D3474">
        <v>92.703027999999989</v>
      </c>
      <c r="E3474">
        <v>6.0080539999999996</v>
      </c>
      <c r="F3474">
        <v>78.109826999999996</v>
      </c>
      <c r="G3474">
        <v>3.6453199999999999</v>
      </c>
    </row>
    <row r="3475" spans="1:7" x14ac:dyDescent="0.25">
      <c r="A3475">
        <v>3474</v>
      </c>
      <c r="D3475">
        <v>92.703027999999989</v>
      </c>
      <c r="E3475">
        <v>6.0080539999999996</v>
      </c>
      <c r="F3475">
        <v>78.109826999999996</v>
      </c>
      <c r="G3475">
        <v>3.6453199999999999</v>
      </c>
    </row>
    <row r="3476" spans="1:7" x14ac:dyDescent="0.25">
      <c r="A3476">
        <v>3475</v>
      </c>
      <c r="D3476">
        <v>92.703027999999989</v>
      </c>
      <c r="E3476">
        <v>6.0080539999999996</v>
      </c>
      <c r="F3476">
        <v>78.109826999999996</v>
      </c>
      <c r="G3476">
        <v>3.6453199999999999</v>
      </c>
    </row>
    <row r="3477" spans="1:7" x14ac:dyDescent="0.25">
      <c r="A3477">
        <v>3476</v>
      </c>
      <c r="D3477">
        <v>92.703027999999989</v>
      </c>
      <c r="E3477">
        <v>6.0080539999999996</v>
      </c>
      <c r="F3477">
        <v>78.109826999999996</v>
      </c>
      <c r="G3477">
        <v>3.6453199999999999</v>
      </c>
    </row>
    <row r="3478" spans="1:7" x14ac:dyDescent="0.25">
      <c r="A3478">
        <v>3477</v>
      </c>
      <c r="D3478">
        <v>92.703027999999989</v>
      </c>
      <c r="E3478">
        <v>6.0080539999999996</v>
      </c>
      <c r="F3478">
        <v>78.109826999999996</v>
      </c>
      <c r="G3478">
        <v>3.6453199999999999</v>
      </c>
    </row>
    <row r="3479" spans="1:7" x14ac:dyDescent="0.25">
      <c r="A3479">
        <v>3478</v>
      </c>
      <c r="D3479">
        <v>92.703027999999989</v>
      </c>
      <c r="E3479">
        <v>6.0080539999999996</v>
      </c>
      <c r="F3479">
        <v>78.109826999999996</v>
      </c>
      <c r="G3479">
        <v>3.6453199999999999</v>
      </c>
    </row>
    <row r="3480" spans="1:7" x14ac:dyDescent="0.25">
      <c r="A3480">
        <v>3479</v>
      </c>
      <c r="D3480">
        <v>92.703027999999989</v>
      </c>
      <c r="E3480">
        <v>6.0080539999999996</v>
      </c>
      <c r="F3480">
        <v>78.109826999999996</v>
      </c>
      <c r="G3480">
        <v>3.6453199999999999</v>
      </c>
    </row>
    <row r="3481" spans="1:7" x14ac:dyDescent="0.25">
      <c r="A3481">
        <v>3480</v>
      </c>
      <c r="D3481">
        <v>92.703027999999989</v>
      </c>
      <c r="E3481">
        <v>6.0080539999999996</v>
      </c>
      <c r="F3481">
        <v>78.44762999999999</v>
      </c>
      <c r="G3481">
        <v>3.6453199999999999</v>
      </c>
    </row>
    <row r="3482" spans="1:7" x14ac:dyDescent="0.25">
      <c r="A3482">
        <v>3481</v>
      </c>
      <c r="D3482">
        <v>92.703027999999989</v>
      </c>
      <c r="E3482">
        <v>6.0080539999999996</v>
      </c>
      <c r="F3482">
        <v>78.44762999999999</v>
      </c>
      <c r="G3482">
        <v>3.6453199999999999</v>
      </c>
    </row>
    <row r="3483" spans="1:7" x14ac:dyDescent="0.25">
      <c r="A3483">
        <v>3482</v>
      </c>
      <c r="D3483">
        <v>92.703027999999989</v>
      </c>
      <c r="E3483">
        <v>6.0080539999999996</v>
      </c>
      <c r="F3483">
        <v>78.650289999999984</v>
      </c>
      <c r="G3483">
        <v>3.6453199999999999</v>
      </c>
    </row>
    <row r="3484" spans="1:7" x14ac:dyDescent="0.25">
      <c r="A3484">
        <v>3483</v>
      </c>
      <c r="D3484">
        <v>92.703027999999989</v>
      </c>
      <c r="E3484">
        <v>6.0080539999999996</v>
      </c>
      <c r="F3484">
        <v>79.528559000000001</v>
      </c>
      <c r="G3484">
        <v>3.8478690000000002</v>
      </c>
    </row>
    <row r="3485" spans="1:7" x14ac:dyDescent="0.25">
      <c r="A3485">
        <v>3484</v>
      </c>
      <c r="D3485">
        <v>92.703027999999989</v>
      </c>
      <c r="E3485">
        <v>6.0080539999999996</v>
      </c>
    </row>
    <row r="3486" spans="1:7" x14ac:dyDescent="0.25">
      <c r="A3486">
        <v>3485</v>
      </c>
      <c r="D3486">
        <v>93.040830999999997</v>
      </c>
      <c r="E3486">
        <v>6.0755710000000001</v>
      </c>
    </row>
    <row r="3487" spans="1:7" x14ac:dyDescent="0.25">
      <c r="A3487">
        <v>3486</v>
      </c>
      <c r="D3487">
        <v>93.040830999999997</v>
      </c>
      <c r="E3487">
        <v>6.0755710000000001</v>
      </c>
    </row>
    <row r="3488" spans="1:7" x14ac:dyDescent="0.25">
      <c r="A3488">
        <v>3487</v>
      </c>
      <c r="B3488">
        <v>102.431826</v>
      </c>
      <c r="C3488">
        <v>4.3878870000000001</v>
      </c>
    </row>
    <row r="3489" spans="1:9" x14ac:dyDescent="0.25">
      <c r="A3489">
        <v>3488</v>
      </c>
      <c r="B3489">
        <v>102.431826</v>
      </c>
      <c r="C3489">
        <v>4.3878870000000001</v>
      </c>
    </row>
    <row r="3490" spans="1:9" x14ac:dyDescent="0.25">
      <c r="A3490">
        <v>3489</v>
      </c>
      <c r="B3490">
        <v>102.431826</v>
      </c>
      <c r="C3490">
        <v>4.3878870000000001</v>
      </c>
      <c r="H3490">
        <v>90.135626000000002</v>
      </c>
      <c r="I3490">
        <v>6.3456349999999997</v>
      </c>
    </row>
    <row r="3491" spans="1:9" x14ac:dyDescent="0.25">
      <c r="A3491">
        <v>3490</v>
      </c>
      <c r="B3491">
        <v>102.431826</v>
      </c>
      <c r="C3491">
        <v>4.3878870000000001</v>
      </c>
      <c r="H3491">
        <v>90.135626000000002</v>
      </c>
      <c r="I3491">
        <v>6.3456349999999997</v>
      </c>
    </row>
    <row r="3492" spans="1:9" x14ac:dyDescent="0.25">
      <c r="A3492">
        <v>3491</v>
      </c>
      <c r="B3492">
        <v>102.431826</v>
      </c>
      <c r="C3492">
        <v>4.3878870000000001</v>
      </c>
      <c r="H3492">
        <v>90.135626000000002</v>
      </c>
      <c r="I3492">
        <v>6.3456349999999997</v>
      </c>
    </row>
    <row r="3493" spans="1:9" x14ac:dyDescent="0.25">
      <c r="A3493">
        <v>3492</v>
      </c>
      <c r="B3493">
        <v>102.431826</v>
      </c>
      <c r="C3493">
        <v>4.3878870000000001</v>
      </c>
      <c r="H3493">
        <v>90.135626000000002</v>
      </c>
      <c r="I3493">
        <v>6.3456349999999997</v>
      </c>
    </row>
    <row r="3494" spans="1:9" x14ac:dyDescent="0.25">
      <c r="A3494">
        <v>3493</v>
      </c>
      <c r="B3494">
        <v>102.431826</v>
      </c>
      <c r="C3494">
        <v>4.3878870000000001</v>
      </c>
      <c r="H3494">
        <v>90.135626000000002</v>
      </c>
      <c r="I3494">
        <v>6.3456349999999997</v>
      </c>
    </row>
    <row r="3495" spans="1:9" x14ac:dyDescent="0.25">
      <c r="A3495">
        <v>3494</v>
      </c>
      <c r="B3495">
        <v>102.431826</v>
      </c>
      <c r="C3495">
        <v>4.3878870000000001</v>
      </c>
      <c r="H3495">
        <v>90.135626000000002</v>
      </c>
      <c r="I3495">
        <v>6.3456349999999997</v>
      </c>
    </row>
    <row r="3496" spans="1:9" x14ac:dyDescent="0.25">
      <c r="A3496">
        <v>3495</v>
      </c>
      <c r="B3496">
        <v>102.431826</v>
      </c>
      <c r="C3496">
        <v>4.3878870000000001</v>
      </c>
      <c r="H3496">
        <v>90.135626000000002</v>
      </c>
      <c r="I3496">
        <v>6.3456349999999997</v>
      </c>
    </row>
    <row r="3497" spans="1:9" x14ac:dyDescent="0.25">
      <c r="A3497">
        <v>3496</v>
      </c>
      <c r="B3497">
        <v>102.431826</v>
      </c>
      <c r="C3497">
        <v>4.3878870000000001</v>
      </c>
      <c r="H3497">
        <v>90.135626000000002</v>
      </c>
      <c r="I3497">
        <v>6.3456349999999997</v>
      </c>
    </row>
    <row r="3498" spans="1:9" x14ac:dyDescent="0.25">
      <c r="A3498">
        <v>3497</v>
      </c>
      <c r="B3498">
        <v>102.431826</v>
      </c>
      <c r="C3498">
        <v>4.3878870000000001</v>
      </c>
      <c r="H3498">
        <v>90.135626000000002</v>
      </c>
      <c r="I3498">
        <v>6.3456349999999997</v>
      </c>
    </row>
    <row r="3499" spans="1:9" x14ac:dyDescent="0.25">
      <c r="A3499">
        <v>3498</v>
      </c>
      <c r="B3499">
        <v>102.431826</v>
      </c>
      <c r="C3499">
        <v>4.3878870000000001</v>
      </c>
      <c r="H3499">
        <v>90.135626000000002</v>
      </c>
      <c r="I3499">
        <v>6.3456349999999997</v>
      </c>
    </row>
    <row r="3500" spans="1:9" x14ac:dyDescent="0.25">
      <c r="A3500">
        <v>3499</v>
      </c>
      <c r="B3500">
        <v>102.431826</v>
      </c>
      <c r="C3500">
        <v>4.3878870000000001</v>
      </c>
      <c r="F3500">
        <v>98.107889</v>
      </c>
      <c r="G3500">
        <v>2.970269</v>
      </c>
      <c r="H3500">
        <v>90.473428999999996</v>
      </c>
      <c r="I3500">
        <v>6.1430870000000004</v>
      </c>
    </row>
    <row r="3501" spans="1:9" x14ac:dyDescent="0.25">
      <c r="A3501">
        <v>3500</v>
      </c>
      <c r="F3501">
        <v>98.107889</v>
      </c>
      <c r="G3501">
        <v>2.970269</v>
      </c>
      <c r="H3501">
        <v>90.608575999999999</v>
      </c>
      <c r="I3501">
        <v>6.1430870000000004</v>
      </c>
    </row>
    <row r="3502" spans="1:9" x14ac:dyDescent="0.25">
      <c r="A3502">
        <v>3501</v>
      </c>
      <c r="F3502">
        <v>98.107889</v>
      </c>
      <c r="G3502">
        <v>2.970269</v>
      </c>
      <c r="H3502">
        <v>90.811234999999982</v>
      </c>
      <c r="I3502">
        <v>5.9405380000000001</v>
      </c>
    </row>
    <row r="3503" spans="1:9" x14ac:dyDescent="0.25">
      <c r="A3503">
        <v>3502</v>
      </c>
      <c r="F3503">
        <v>98.107889</v>
      </c>
      <c r="G3503">
        <v>2.970269</v>
      </c>
      <c r="H3503">
        <v>91.014005999999995</v>
      </c>
      <c r="I3503">
        <v>5.8730219999999997</v>
      </c>
    </row>
    <row r="3504" spans="1:9" x14ac:dyDescent="0.25">
      <c r="A3504">
        <v>3503</v>
      </c>
      <c r="F3504">
        <v>98.107889</v>
      </c>
      <c r="G3504">
        <v>2.970269</v>
      </c>
      <c r="H3504">
        <v>91.216664999999992</v>
      </c>
      <c r="I3504">
        <v>5.7379889999999998</v>
      </c>
    </row>
    <row r="3505" spans="1:9" x14ac:dyDescent="0.25">
      <c r="A3505">
        <v>3504</v>
      </c>
      <c r="F3505">
        <v>98.107889</v>
      </c>
      <c r="G3505">
        <v>2.970269</v>
      </c>
      <c r="H3505">
        <v>91.554467999999986</v>
      </c>
      <c r="I3505">
        <v>5.8055050000000001</v>
      </c>
    </row>
    <row r="3506" spans="1:9" x14ac:dyDescent="0.25">
      <c r="A3506">
        <v>3505</v>
      </c>
      <c r="F3506">
        <v>98.107889</v>
      </c>
      <c r="G3506">
        <v>2.970269</v>
      </c>
      <c r="H3506">
        <v>91.959790999999996</v>
      </c>
      <c r="I3506">
        <v>5.8055050000000001</v>
      </c>
    </row>
    <row r="3507" spans="1:9" x14ac:dyDescent="0.25">
      <c r="A3507">
        <v>3506</v>
      </c>
      <c r="F3507">
        <v>98.107889</v>
      </c>
      <c r="G3507">
        <v>2.970269</v>
      </c>
    </row>
    <row r="3508" spans="1:9" x14ac:dyDescent="0.25">
      <c r="A3508">
        <v>3507</v>
      </c>
      <c r="D3508">
        <v>114.592772</v>
      </c>
      <c r="E3508">
        <v>6.3456349999999997</v>
      </c>
      <c r="F3508">
        <v>98.175405999999995</v>
      </c>
      <c r="G3508">
        <v>3.1053009999999999</v>
      </c>
    </row>
    <row r="3509" spans="1:9" x14ac:dyDescent="0.25">
      <c r="A3509">
        <v>3508</v>
      </c>
      <c r="D3509">
        <v>114.592772</v>
      </c>
      <c r="E3509">
        <v>6.3456349999999997</v>
      </c>
      <c r="F3509">
        <v>98.175405999999995</v>
      </c>
      <c r="G3509">
        <v>3.1053009999999999</v>
      </c>
    </row>
    <row r="3510" spans="1:9" x14ac:dyDescent="0.25">
      <c r="A3510">
        <v>3509</v>
      </c>
      <c r="D3510">
        <v>114.592772</v>
      </c>
      <c r="E3510">
        <v>6.3456349999999997</v>
      </c>
      <c r="F3510">
        <v>98.175405999999995</v>
      </c>
      <c r="G3510">
        <v>3.1053009999999999</v>
      </c>
    </row>
    <row r="3511" spans="1:9" x14ac:dyDescent="0.25">
      <c r="A3511">
        <v>3510</v>
      </c>
      <c r="D3511">
        <v>114.592772</v>
      </c>
      <c r="E3511">
        <v>6.3456349999999997</v>
      </c>
      <c r="F3511">
        <v>98.175405999999995</v>
      </c>
      <c r="G3511">
        <v>3.1053009999999999</v>
      </c>
    </row>
    <row r="3512" spans="1:9" x14ac:dyDescent="0.25">
      <c r="A3512">
        <v>3511</v>
      </c>
      <c r="D3512">
        <v>114.592772</v>
      </c>
      <c r="E3512">
        <v>6.3456349999999997</v>
      </c>
      <c r="F3512">
        <v>98.445695999999998</v>
      </c>
      <c r="G3512">
        <v>3.1053009999999999</v>
      </c>
    </row>
    <row r="3513" spans="1:9" x14ac:dyDescent="0.25">
      <c r="A3513">
        <v>3512</v>
      </c>
      <c r="D3513">
        <v>114.592772</v>
      </c>
      <c r="E3513">
        <v>6.3456349999999997</v>
      </c>
      <c r="F3513">
        <v>98.580838999999997</v>
      </c>
      <c r="G3513">
        <v>3.037785</v>
      </c>
    </row>
    <row r="3514" spans="1:9" x14ac:dyDescent="0.25">
      <c r="A3514">
        <v>3513</v>
      </c>
      <c r="D3514">
        <v>114.592772</v>
      </c>
      <c r="E3514">
        <v>6.3456349999999997</v>
      </c>
      <c r="F3514">
        <v>98.85101499999999</v>
      </c>
      <c r="G3514">
        <v>3.037785</v>
      </c>
    </row>
    <row r="3515" spans="1:9" x14ac:dyDescent="0.25">
      <c r="A3515">
        <v>3514</v>
      </c>
      <c r="D3515">
        <v>114.592772</v>
      </c>
      <c r="E3515">
        <v>6.3456349999999997</v>
      </c>
      <c r="F3515">
        <v>98.85101499999999</v>
      </c>
      <c r="G3515">
        <v>3.037785</v>
      </c>
    </row>
    <row r="3516" spans="1:9" x14ac:dyDescent="0.25">
      <c r="A3516">
        <v>3515</v>
      </c>
      <c r="D3516">
        <v>114.592772</v>
      </c>
      <c r="E3516">
        <v>6.3456349999999997</v>
      </c>
      <c r="F3516">
        <v>98.85101499999999</v>
      </c>
      <c r="G3516">
        <v>3.037785</v>
      </c>
    </row>
    <row r="3517" spans="1:9" x14ac:dyDescent="0.25">
      <c r="A3517">
        <v>3516</v>
      </c>
      <c r="D3517">
        <v>114.592772</v>
      </c>
      <c r="E3517">
        <v>6.3456349999999997</v>
      </c>
    </row>
    <row r="3518" spans="1:9" x14ac:dyDescent="0.25">
      <c r="A3518">
        <v>3517</v>
      </c>
      <c r="D3518">
        <v>114.592772</v>
      </c>
      <c r="E3518">
        <v>6.3456349999999997</v>
      </c>
    </row>
    <row r="3519" spans="1:9" x14ac:dyDescent="0.25">
      <c r="A3519">
        <v>3518</v>
      </c>
      <c r="D3519">
        <v>114.592772</v>
      </c>
      <c r="E3519">
        <v>6.3456349999999997</v>
      </c>
    </row>
    <row r="3520" spans="1:9" x14ac:dyDescent="0.25">
      <c r="A3520">
        <v>3519</v>
      </c>
      <c r="D3520">
        <v>114.592772</v>
      </c>
      <c r="E3520">
        <v>6.3456349999999997</v>
      </c>
    </row>
    <row r="3521" spans="1:9" x14ac:dyDescent="0.25">
      <c r="A3521">
        <v>3520</v>
      </c>
      <c r="D3521">
        <v>114.592772</v>
      </c>
      <c r="E3521">
        <v>6.3456349999999997</v>
      </c>
    </row>
    <row r="3522" spans="1:9" x14ac:dyDescent="0.25">
      <c r="A3522">
        <v>3521</v>
      </c>
      <c r="B3522">
        <v>123.510931</v>
      </c>
      <c r="C3522">
        <v>4.8605010000000002</v>
      </c>
      <c r="D3522">
        <v>114.93057399999999</v>
      </c>
      <c r="E3522">
        <v>6.4131520000000002</v>
      </c>
    </row>
    <row r="3523" spans="1:9" x14ac:dyDescent="0.25">
      <c r="A3523">
        <v>3522</v>
      </c>
      <c r="B3523">
        <v>123.510931</v>
      </c>
      <c r="C3523">
        <v>4.8605010000000002</v>
      </c>
      <c r="H3523">
        <v>111.822823</v>
      </c>
      <c r="I3523">
        <v>6.6831050000000003</v>
      </c>
    </row>
    <row r="3524" spans="1:9" x14ac:dyDescent="0.25">
      <c r="A3524">
        <v>3523</v>
      </c>
      <c r="B3524">
        <v>123.510931</v>
      </c>
      <c r="C3524">
        <v>4.8605010000000002</v>
      </c>
      <c r="H3524">
        <v>111.822823</v>
      </c>
      <c r="I3524">
        <v>6.6831050000000003</v>
      </c>
    </row>
    <row r="3525" spans="1:9" x14ac:dyDescent="0.25">
      <c r="A3525">
        <v>3524</v>
      </c>
      <c r="B3525">
        <v>123.510931</v>
      </c>
      <c r="C3525">
        <v>4.8605010000000002</v>
      </c>
      <c r="H3525">
        <v>111.822823</v>
      </c>
      <c r="I3525">
        <v>6.6831050000000003</v>
      </c>
    </row>
    <row r="3526" spans="1:9" x14ac:dyDescent="0.25">
      <c r="A3526">
        <v>3525</v>
      </c>
      <c r="B3526">
        <v>123.510931</v>
      </c>
      <c r="C3526">
        <v>4.8605010000000002</v>
      </c>
      <c r="H3526">
        <v>111.822823</v>
      </c>
      <c r="I3526">
        <v>6.6831050000000003</v>
      </c>
    </row>
    <row r="3527" spans="1:9" x14ac:dyDescent="0.25">
      <c r="A3527">
        <v>3526</v>
      </c>
      <c r="B3527">
        <v>123.510931</v>
      </c>
      <c r="C3527">
        <v>4.8605010000000002</v>
      </c>
      <c r="H3527">
        <v>111.822823</v>
      </c>
      <c r="I3527">
        <v>6.6831050000000003</v>
      </c>
    </row>
    <row r="3528" spans="1:9" x14ac:dyDescent="0.25">
      <c r="A3528">
        <v>3527</v>
      </c>
      <c r="B3528">
        <v>123.510931</v>
      </c>
      <c r="C3528">
        <v>4.8605010000000002</v>
      </c>
      <c r="H3528">
        <v>111.822823</v>
      </c>
      <c r="I3528">
        <v>6.6831050000000003</v>
      </c>
    </row>
    <row r="3529" spans="1:9" x14ac:dyDescent="0.25">
      <c r="A3529">
        <v>3528</v>
      </c>
      <c r="B3529">
        <v>123.510931</v>
      </c>
      <c r="C3529">
        <v>4.8605010000000002</v>
      </c>
      <c r="H3529">
        <v>111.822823</v>
      </c>
      <c r="I3529">
        <v>6.6831050000000003</v>
      </c>
    </row>
    <row r="3530" spans="1:9" x14ac:dyDescent="0.25">
      <c r="A3530">
        <v>3529</v>
      </c>
      <c r="B3530">
        <v>123.510931</v>
      </c>
      <c r="C3530">
        <v>4.8605010000000002</v>
      </c>
      <c r="H3530">
        <v>111.822823</v>
      </c>
      <c r="I3530">
        <v>6.6831050000000003</v>
      </c>
    </row>
    <row r="3531" spans="1:9" x14ac:dyDescent="0.25">
      <c r="A3531">
        <v>3530</v>
      </c>
      <c r="B3531">
        <v>123.510931</v>
      </c>
      <c r="C3531">
        <v>4.8605010000000002</v>
      </c>
      <c r="H3531">
        <v>111.822823</v>
      </c>
      <c r="I3531">
        <v>6.6831050000000003</v>
      </c>
    </row>
    <row r="3532" spans="1:9" x14ac:dyDescent="0.25">
      <c r="A3532">
        <v>3531</v>
      </c>
      <c r="B3532">
        <v>123.510931</v>
      </c>
      <c r="C3532">
        <v>4.8605010000000002</v>
      </c>
      <c r="H3532">
        <v>111.822823</v>
      </c>
      <c r="I3532">
        <v>6.6831050000000003</v>
      </c>
    </row>
    <row r="3533" spans="1:9" x14ac:dyDescent="0.25">
      <c r="A3533">
        <v>3532</v>
      </c>
      <c r="B3533">
        <v>123.510931</v>
      </c>
      <c r="C3533">
        <v>4.8605010000000002</v>
      </c>
      <c r="H3533">
        <v>111.822823</v>
      </c>
      <c r="I3533">
        <v>6.6831050000000003</v>
      </c>
    </row>
    <row r="3534" spans="1:9" x14ac:dyDescent="0.25">
      <c r="A3534">
        <v>3533</v>
      </c>
      <c r="B3534">
        <v>123.510931</v>
      </c>
      <c r="C3534">
        <v>4.8605010000000002</v>
      </c>
      <c r="H3534">
        <v>111.822823</v>
      </c>
      <c r="I3534">
        <v>6.6831050000000003</v>
      </c>
    </row>
    <row r="3535" spans="1:9" x14ac:dyDescent="0.25">
      <c r="A3535">
        <v>3534</v>
      </c>
      <c r="H3535">
        <v>112.29577099999999</v>
      </c>
      <c r="I3535">
        <v>6.5480729999999996</v>
      </c>
    </row>
    <row r="3536" spans="1:9" x14ac:dyDescent="0.25">
      <c r="A3536">
        <v>3535</v>
      </c>
      <c r="H3536">
        <v>112.29577099999999</v>
      </c>
      <c r="I3536">
        <v>6.5480729999999996</v>
      </c>
    </row>
    <row r="3537" spans="1:9" x14ac:dyDescent="0.25">
      <c r="A3537">
        <v>3536</v>
      </c>
      <c r="F3537">
        <v>120.67335499999999</v>
      </c>
      <c r="G3537">
        <v>4.0504170000000004</v>
      </c>
      <c r="H3537">
        <v>112.29577099999999</v>
      </c>
      <c r="I3537">
        <v>6.5480729999999996</v>
      </c>
    </row>
    <row r="3538" spans="1:9" x14ac:dyDescent="0.25">
      <c r="A3538">
        <v>3537</v>
      </c>
      <c r="F3538">
        <v>120.67335499999999</v>
      </c>
      <c r="G3538">
        <v>4.0504170000000004</v>
      </c>
      <c r="H3538">
        <v>112.430803</v>
      </c>
      <c r="I3538">
        <v>6.3456349999999997</v>
      </c>
    </row>
    <row r="3539" spans="1:9" x14ac:dyDescent="0.25">
      <c r="A3539">
        <v>3538</v>
      </c>
      <c r="F3539">
        <v>120.67335499999999</v>
      </c>
      <c r="G3539">
        <v>4.0504170000000004</v>
      </c>
      <c r="H3539">
        <v>112.903751</v>
      </c>
      <c r="I3539">
        <v>6.3456349999999997</v>
      </c>
    </row>
    <row r="3540" spans="1:9" x14ac:dyDescent="0.25">
      <c r="A3540">
        <v>3539</v>
      </c>
      <c r="F3540">
        <v>120.67335499999999</v>
      </c>
      <c r="G3540">
        <v>4.0504170000000004</v>
      </c>
    </row>
    <row r="3541" spans="1:9" x14ac:dyDescent="0.25">
      <c r="A3541">
        <v>3540</v>
      </c>
      <c r="F3541">
        <v>120.67335499999999</v>
      </c>
      <c r="G3541">
        <v>4.0504170000000004</v>
      </c>
    </row>
    <row r="3542" spans="1:9" x14ac:dyDescent="0.25">
      <c r="A3542">
        <v>3541</v>
      </c>
      <c r="D3542">
        <v>144.55375999999998</v>
      </c>
      <c r="E3542">
        <v>6.671284</v>
      </c>
      <c r="F3542">
        <v>120.67335499999999</v>
      </c>
      <c r="G3542">
        <v>4.0504170000000004</v>
      </c>
    </row>
    <row r="3543" spans="1:9" x14ac:dyDescent="0.25">
      <c r="A3543">
        <v>3542</v>
      </c>
      <c r="D3543">
        <v>144.55375999999998</v>
      </c>
      <c r="E3543">
        <v>6.671284</v>
      </c>
      <c r="F3543">
        <v>120.67335499999999</v>
      </c>
      <c r="G3543">
        <v>4.0504170000000004</v>
      </c>
    </row>
    <row r="3544" spans="1:9" x14ac:dyDescent="0.25">
      <c r="A3544">
        <v>3543</v>
      </c>
      <c r="D3544">
        <v>144.55375999999998</v>
      </c>
      <c r="E3544">
        <v>6.671284</v>
      </c>
      <c r="F3544">
        <v>120.67335499999999</v>
      </c>
      <c r="G3544">
        <v>4.0504170000000004</v>
      </c>
    </row>
    <row r="3545" spans="1:9" x14ac:dyDescent="0.25">
      <c r="A3545">
        <v>3544</v>
      </c>
      <c r="D3545">
        <v>144.55375999999998</v>
      </c>
      <c r="E3545">
        <v>6.671284</v>
      </c>
      <c r="F3545">
        <v>120.94353099999999</v>
      </c>
      <c r="G3545">
        <v>4.0504170000000004</v>
      </c>
    </row>
    <row r="3546" spans="1:9" x14ac:dyDescent="0.25">
      <c r="A3546">
        <v>3545</v>
      </c>
      <c r="D3546">
        <v>144.55375999999998</v>
      </c>
      <c r="E3546">
        <v>6.671284</v>
      </c>
      <c r="F3546">
        <v>120.94353099999999</v>
      </c>
      <c r="G3546">
        <v>4.0504170000000004</v>
      </c>
    </row>
    <row r="3547" spans="1:9" x14ac:dyDescent="0.25">
      <c r="A3547">
        <v>3546</v>
      </c>
      <c r="D3547">
        <v>144.55375999999998</v>
      </c>
      <c r="E3547">
        <v>6.671284</v>
      </c>
      <c r="F3547">
        <v>120.94353099999999</v>
      </c>
      <c r="G3547">
        <v>4.0504170000000004</v>
      </c>
    </row>
    <row r="3548" spans="1:9" x14ac:dyDescent="0.25">
      <c r="A3548">
        <v>3547</v>
      </c>
      <c r="D3548">
        <v>144.55375999999998</v>
      </c>
      <c r="E3548">
        <v>6.671284</v>
      </c>
      <c r="F3548">
        <v>121.01115899999999</v>
      </c>
      <c r="G3548">
        <v>4.0504170000000004</v>
      </c>
    </row>
    <row r="3549" spans="1:9" x14ac:dyDescent="0.25">
      <c r="A3549">
        <v>3548</v>
      </c>
      <c r="D3549">
        <v>144.55375999999998</v>
      </c>
      <c r="E3549">
        <v>6.671284</v>
      </c>
      <c r="F3549">
        <v>121.07867499999999</v>
      </c>
      <c r="G3549">
        <v>4.0504170000000004</v>
      </c>
    </row>
    <row r="3550" spans="1:9" x14ac:dyDescent="0.25">
      <c r="A3550">
        <v>3549</v>
      </c>
      <c r="D3550">
        <v>144.55375999999998</v>
      </c>
      <c r="E3550">
        <v>6.671284</v>
      </c>
      <c r="F3550">
        <v>121.281336</v>
      </c>
      <c r="G3550">
        <v>4.117934</v>
      </c>
    </row>
    <row r="3551" spans="1:9" x14ac:dyDescent="0.25">
      <c r="A3551">
        <v>3550</v>
      </c>
      <c r="D3551">
        <v>144.55375999999998</v>
      </c>
      <c r="E3551">
        <v>6.671284</v>
      </c>
      <c r="F3551">
        <v>121.281336</v>
      </c>
      <c r="G3551">
        <v>4.117934</v>
      </c>
    </row>
    <row r="3552" spans="1:9" x14ac:dyDescent="0.25">
      <c r="A3552">
        <v>3551</v>
      </c>
      <c r="D3552">
        <v>144.55375999999998</v>
      </c>
      <c r="E3552">
        <v>6.671284</v>
      </c>
      <c r="F3552">
        <v>121.348963</v>
      </c>
      <c r="G3552">
        <v>4.1854500000000003</v>
      </c>
    </row>
    <row r="3553" spans="1:9" x14ac:dyDescent="0.25">
      <c r="A3553">
        <v>3552</v>
      </c>
      <c r="D3553">
        <v>144.55375999999998</v>
      </c>
      <c r="E3553">
        <v>6.671284</v>
      </c>
      <c r="F3553">
        <v>121.88942699999998</v>
      </c>
      <c r="G3553">
        <v>4.3878870000000001</v>
      </c>
    </row>
    <row r="3554" spans="1:9" x14ac:dyDescent="0.25">
      <c r="A3554">
        <v>3553</v>
      </c>
      <c r="D3554">
        <v>144.55375999999998</v>
      </c>
      <c r="E3554">
        <v>6.671284</v>
      </c>
      <c r="F3554">
        <v>121.88942699999998</v>
      </c>
      <c r="G3554">
        <v>4.3878870000000001</v>
      </c>
    </row>
    <row r="3555" spans="1:9" x14ac:dyDescent="0.25">
      <c r="A3555">
        <v>3554</v>
      </c>
    </row>
    <row r="3556" spans="1:9" x14ac:dyDescent="0.25">
      <c r="A3556">
        <v>3555</v>
      </c>
    </row>
    <row r="3557" spans="1:9" x14ac:dyDescent="0.25">
      <c r="A3557">
        <v>3556</v>
      </c>
    </row>
    <row r="3558" spans="1:9" x14ac:dyDescent="0.25">
      <c r="A3558">
        <v>3557</v>
      </c>
      <c r="B3558">
        <v>153.644103</v>
      </c>
      <c r="C3558">
        <v>4.7929040000000001</v>
      </c>
    </row>
    <row r="3559" spans="1:9" x14ac:dyDescent="0.25">
      <c r="A3559">
        <v>3558</v>
      </c>
      <c r="B3559">
        <v>153.644103</v>
      </c>
      <c r="C3559">
        <v>4.7929040000000001</v>
      </c>
    </row>
    <row r="3560" spans="1:9" x14ac:dyDescent="0.25">
      <c r="A3560">
        <v>3559</v>
      </c>
      <c r="B3560">
        <v>153.644103</v>
      </c>
      <c r="C3560">
        <v>4.7929040000000001</v>
      </c>
      <c r="H3560">
        <v>143.774608</v>
      </c>
      <c r="I3560">
        <v>7.3837469999999996</v>
      </c>
    </row>
    <row r="3561" spans="1:9" x14ac:dyDescent="0.25">
      <c r="A3561">
        <v>3560</v>
      </c>
      <c r="B3561">
        <v>153.644103</v>
      </c>
      <c r="C3561">
        <v>4.7929040000000001</v>
      </c>
      <c r="H3561">
        <v>143.774608</v>
      </c>
      <c r="I3561">
        <v>7.3837469999999996</v>
      </c>
    </row>
    <row r="3562" spans="1:9" x14ac:dyDescent="0.25">
      <c r="A3562">
        <v>3561</v>
      </c>
      <c r="B3562">
        <v>153.644103</v>
      </c>
      <c r="C3562">
        <v>4.7929040000000001</v>
      </c>
      <c r="H3562">
        <v>143.774608</v>
      </c>
      <c r="I3562">
        <v>7.3837469999999996</v>
      </c>
    </row>
    <row r="3563" spans="1:9" x14ac:dyDescent="0.25">
      <c r="A3563">
        <v>3562</v>
      </c>
      <c r="B3563">
        <v>153.644103</v>
      </c>
      <c r="C3563">
        <v>4.7929040000000001</v>
      </c>
      <c r="H3563">
        <v>143.774608</v>
      </c>
      <c r="I3563">
        <v>7.3837469999999996</v>
      </c>
    </row>
    <row r="3564" spans="1:9" x14ac:dyDescent="0.25">
      <c r="A3564">
        <v>3563</v>
      </c>
      <c r="B3564">
        <v>153.644103</v>
      </c>
      <c r="C3564">
        <v>4.7929040000000001</v>
      </c>
      <c r="H3564">
        <v>143.774608</v>
      </c>
      <c r="I3564">
        <v>7.3837469999999996</v>
      </c>
    </row>
    <row r="3565" spans="1:9" x14ac:dyDescent="0.25">
      <c r="A3565">
        <v>3564</v>
      </c>
      <c r="B3565">
        <v>153.644103</v>
      </c>
      <c r="C3565">
        <v>4.7929040000000001</v>
      </c>
      <c r="H3565">
        <v>143.774608</v>
      </c>
      <c r="I3565">
        <v>7.3837469999999996</v>
      </c>
    </row>
    <row r="3566" spans="1:9" x14ac:dyDescent="0.25">
      <c r="A3566">
        <v>3565</v>
      </c>
      <c r="B3566">
        <v>153.644103</v>
      </c>
      <c r="C3566">
        <v>4.7929040000000001</v>
      </c>
      <c r="H3566">
        <v>143.774608</v>
      </c>
      <c r="I3566">
        <v>7.3837469999999996</v>
      </c>
    </row>
    <row r="3567" spans="1:9" x14ac:dyDescent="0.25">
      <c r="A3567">
        <v>3566</v>
      </c>
      <c r="B3567">
        <v>153.644103</v>
      </c>
      <c r="C3567">
        <v>4.7929040000000001</v>
      </c>
      <c r="H3567">
        <v>143.774608</v>
      </c>
      <c r="I3567">
        <v>7.3837469999999996</v>
      </c>
    </row>
    <row r="3568" spans="1:9" x14ac:dyDescent="0.25">
      <c r="A3568">
        <v>3567</v>
      </c>
      <c r="B3568">
        <v>153.644103</v>
      </c>
      <c r="C3568">
        <v>4.7929040000000001</v>
      </c>
      <c r="H3568">
        <v>144.034358</v>
      </c>
      <c r="I3568">
        <v>7.3837469999999996</v>
      </c>
    </row>
    <row r="3569" spans="1:9" x14ac:dyDescent="0.25">
      <c r="A3569">
        <v>3568</v>
      </c>
      <c r="B3569">
        <v>153.644103</v>
      </c>
      <c r="C3569">
        <v>4.7929040000000001</v>
      </c>
      <c r="H3569">
        <v>144.034358</v>
      </c>
      <c r="I3569">
        <v>7.3837469999999996</v>
      </c>
    </row>
    <row r="3570" spans="1:9" x14ac:dyDescent="0.25">
      <c r="A3570">
        <v>3569</v>
      </c>
      <c r="B3570">
        <v>153.644103</v>
      </c>
      <c r="C3570">
        <v>4.7929040000000001</v>
      </c>
      <c r="H3570">
        <v>144.09924599999999</v>
      </c>
      <c r="I3570">
        <v>7.3837469999999996</v>
      </c>
    </row>
    <row r="3571" spans="1:9" x14ac:dyDescent="0.25">
      <c r="A3571">
        <v>3570</v>
      </c>
      <c r="B3571">
        <v>153.838863</v>
      </c>
      <c r="C3571">
        <v>4.9224620000000003</v>
      </c>
      <c r="H3571">
        <v>144.35899699999999</v>
      </c>
      <c r="I3571">
        <v>7.3189679999999999</v>
      </c>
    </row>
    <row r="3572" spans="1:9" x14ac:dyDescent="0.25">
      <c r="A3572">
        <v>3571</v>
      </c>
      <c r="H3572">
        <v>144.35899699999999</v>
      </c>
      <c r="I3572">
        <v>7.3189679999999999</v>
      </c>
    </row>
    <row r="3573" spans="1:9" x14ac:dyDescent="0.25">
      <c r="A3573">
        <v>3572</v>
      </c>
      <c r="H3573">
        <v>144.42388499999998</v>
      </c>
      <c r="I3573">
        <v>7.3189679999999999</v>
      </c>
    </row>
    <row r="3574" spans="1:9" x14ac:dyDescent="0.25">
      <c r="A3574">
        <v>3573</v>
      </c>
      <c r="H3574">
        <v>144.42388499999998</v>
      </c>
      <c r="I3574">
        <v>7.3189679999999999</v>
      </c>
    </row>
    <row r="3575" spans="1:9" x14ac:dyDescent="0.25">
      <c r="A3575">
        <v>3574</v>
      </c>
      <c r="H3575">
        <v>145.332919</v>
      </c>
      <c r="I3575">
        <v>7.3189679999999999</v>
      </c>
    </row>
    <row r="3576" spans="1:9" x14ac:dyDescent="0.25">
      <c r="A3576">
        <v>3575</v>
      </c>
      <c r="D3576">
        <v>163.773246</v>
      </c>
      <c r="E3576">
        <v>7.1246299999999998</v>
      </c>
      <c r="F3576">
        <v>152.15067199999999</v>
      </c>
      <c r="G3576">
        <v>5.3759160000000001</v>
      </c>
    </row>
    <row r="3577" spans="1:9" x14ac:dyDescent="0.25">
      <c r="A3577">
        <v>3576</v>
      </c>
      <c r="D3577">
        <v>163.773246</v>
      </c>
      <c r="E3577">
        <v>7.1246299999999998</v>
      </c>
      <c r="F3577">
        <v>152.15067199999999</v>
      </c>
      <c r="G3577">
        <v>5.3759160000000001</v>
      </c>
    </row>
    <row r="3578" spans="1:9" x14ac:dyDescent="0.25">
      <c r="A3578">
        <v>3577</v>
      </c>
      <c r="D3578">
        <v>163.773246</v>
      </c>
      <c r="E3578">
        <v>7.1246299999999998</v>
      </c>
      <c r="F3578">
        <v>152.15067199999999</v>
      </c>
      <c r="G3578">
        <v>5.3759160000000001</v>
      </c>
    </row>
    <row r="3579" spans="1:9" x14ac:dyDescent="0.25">
      <c r="A3579">
        <v>3578</v>
      </c>
      <c r="D3579">
        <v>163.773246</v>
      </c>
      <c r="E3579">
        <v>7.1246299999999998</v>
      </c>
      <c r="F3579">
        <v>152.15067199999999</v>
      </c>
      <c r="G3579">
        <v>5.3759160000000001</v>
      </c>
    </row>
    <row r="3580" spans="1:9" x14ac:dyDescent="0.25">
      <c r="A3580">
        <v>3579</v>
      </c>
      <c r="D3580">
        <v>163.773246</v>
      </c>
      <c r="E3580">
        <v>7.1246299999999998</v>
      </c>
      <c r="F3580">
        <v>152.15067199999999</v>
      </c>
      <c r="G3580">
        <v>5.3759160000000001</v>
      </c>
    </row>
    <row r="3581" spans="1:9" x14ac:dyDescent="0.25">
      <c r="A3581">
        <v>3580</v>
      </c>
      <c r="D3581">
        <v>163.773246</v>
      </c>
      <c r="E3581">
        <v>7.1246299999999998</v>
      </c>
      <c r="F3581">
        <v>152.15067199999999</v>
      </c>
      <c r="G3581">
        <v>5.3759160000000001</v>
      </c>
    </row>
    <row r="3582" spans="1:9" x14ac:dyDescent="0.25">
      <c r="A3582">
        <v>3581</v>
      </c>
      <c r="D3582">
        <v>163.773246</v>
      </c>
      <c r="E3582">
        <v>7.1246299999999998</v>
      </c>
      <c r="F3582">
        <v>152.15067199999999</v>
      </c>
      <c r="G3582">
        <v>5.3759160000000001</v>
      </c>
    </row>
    <row r="3583" spans="1:9" x14ac:dyDescent="0.25">
      <c r="A3583">
        <v>3582</v>
      </c>
      <c r="D3583">
        <v>163.773246</v>
      </c>
      <c r="E3583">
        <v>7.1246299999999998</v>
      </c>
      <c r="F3583">
        <v>152.15067199999999</v>
      </c>
      <c r="G3583">
        <v>5.3759160000000001</v>
      </c>
    </row>
    <row r="3584" spans="1:9" x14ac:dyDescent="0.25">
      <c r="A3584">
        <v>3583</v>
      </c>
      <c r="D3584">
        <v>163.773246</v>
      </c>
      <c r="E3584">
        <v>7.1246299999999998</v>
      </c>
      <c r="F3584">
        <v>152.280551</v>
      </c>
      <c r="G3584">
        <v>5.4406949999999998</v>
      </c>
    </row>
    <row r="3585" spans="1:9" x14ac:dyDescent="0.25">
      <c r="A3585">
        <v>3584</v>
      </c>
      <c r="D3585">
        <v>163.773246</v>
      </c>
      <c r="E3585">
        <v>7.1246299999999998</v>
      </c>
      <c r="F3585">
        <v>152.280551</v>
      </c>
      <c r="G3585">
        <v>5.4406949999999998</v>
      </c>
    </row>
    <row r="3586" spans="1:9" x14ac:dyDescent="0.25">
      <c r="A3586">
        <v>3585</v>
      </c>
      <c r="D3586">
        <v>163.773246</v>
      </c>
      <c r="E3586">
        <v>7.1246299999999998</v>
      </c>
      <c r="F3586">
        <v>152.410426</v>
      </c>
      <c r="G3586">
        <v>5.5053669999999997</v>
      </c>
    </row>
    <row r="3587" spans="1:9" x14ac:dyDescent="0.25">
      <c r="A3587">
        <v>3586</v>
      </c>
      <c r="D3587">
        <v>163.773246</v>
      </c>
      <c r="E3587">
        <v>7.1246299999999998</v>
      </c>
      <c r="F3587">
        <v>152.60518999999999</v>
      </c>
      <c r="G3587">
        <v>5.5053669999999997</v>
      </c>
    </row>
    <row r="3588" spans="1:9" x14ac:dyDescent="0.25">
      <c r="A3588">
        <v>3587</v>
      </c>
      <c r="D3588">
        <v>164.03299999999999</v>
      </c>
      <c r="E3588">
        <v>7.1894099999999996</v>
      </c>
      <c r="F3588">
        <v>152.60518999999999</v>
      </c>
      <c r="G3588">
        <v>5.5053669999999997</v>
      </c>
    </row>
    <row r="3589" spans="1:9" x14ac:dyDescent="0.25">
      <c r="A3589">
        <v>3588</v>
      </c>
      <c r="D3589">
        <v>164.03299999999999</v>
      </c>
      <c r="E3589">
        <v>7.1894099999999996</v>
      </c>
      <c r="F3589">
        <v>152.86494399999998</v>
      </c>
      <c r="G3589">
        <v>5.6997049999999998</v>
      </c>
    </row>
    <row r="3590" spans="1:9" x14ac:dyDescent="0.25">
      <c r="A3590">
        <v>3589</v>
      </c>
      <c r="F3590">
        <v>153.25447</v>
      </c>
      <c r="G3590">
        <v>5.9588210000000004</v>
      </c>
    </row>
    <row r="3591" spans="1:9" x14ac:dyDescent="0.25">
      <c r="A3591">
        <v>3590</v>
      </c>
      <c r="F3591">
        <v>153.25447</v>
      </c>
      <c r="G3591">
        <v>5.9588210000000004</v>
      </c>
    </row>
    <row r="3592" spans="1:9" x14ac:dyDescent="0.25">
      <c r="A3592">
        <v>3591</v>
      </c>
    </row>
    <row r="3593" spans="1:9" x14ac:dyDescent="0.25">
      <c r="A3593">
        <v>3592</v>
      </c>
    </row>
    <row r="3594" spans="1:9" x14ac:dyDescent="0.25">
      <c r="A3594">
        <v>3593</v>
      </c>
      <c r="B3594">
        <v>175.52569499999998</v>
      </c>
      <c r="C3594">
        <v>4.987241</v>
      </c>
      <c r="H3594">
        <v>162.53957299999999</v>
      </c>
      <c r="I3594">
        <v>8.5495570000000001</v>
      </c>
    </row>
    <row r="3595" spans="1:9" x14ac:dyDescent="0.25">
      <c r="A3595">
        <v>3594</v>
      </c>
      <c r="B3595">
        <v>175.52569499999998</v>
      </c>
      <c r="C3595">
        <v>4.987241</v>
      </c>
      <c r="H3595">
        <v>162.53957299999999</v>
      </c>
      <c r="I3595">
        <v>8.5495570000000001</v>
      </c>
    </row>
    <row r="3596" spans="1:9" x14ac:dyDescent="0.25">
      <c r="A3596">
        <v>3595</v>
      </c>
      <c r="B3596">
        <v>175.52569499999998</v>
      </c>
      <c r="C3596">
        <v>4.987241</v>
      </c>
      <c r="H3596">
        <v>162.53957299999999</v>
      </c>
      <c r="I3596">
        <v>8.5495570000000001</v>
      </c>
    </row>
    <row r="3597" spans="1:9" x14ac:dyDescent="0.25">
      <c r="A3597">
        <v>3596</v>
      </c>
      <c r="B3597">
        <v>175.52569499999998</v>
      </c>
      <c r="C3597">
        <v>4.987241</v>
      </c>
      <c r="H3597">
        <v>162.53957299999999</v>
      </c>
      <c r="I3597">
        <v>8.5495570000000001</v>
      </c>
    </row>
    <row r="3598" spans="1:9" x14ac:dyDescent="0.25">
      <c r="A3598">
        <v>3597</v>
      </c>
      <c r="B3598">
        <v>175.52569499999998</v>
      </c>
      <c r="C3598">
        <v>4.987241</v>
      </c>
      <c r="H3598">
        <v>162.53957299999999</v>
      </c>
      <c r="I3598">
        <v>8.5495570000000001</v>
      </c>
    </row>
    <row r="3599" spans="1:9" x14ac:dyDescent="0.25">
      <c r="A3599">
        <v>3598</v>
      </c>
      <c r="B3599">
        <v>175.52569499999998</v>
      </c>
      <c r="C3599">
        <v>4.987241</v>
      </c>
      <c r="H3599">
        <v>162.53957299999999</v>
      </c>
      <c r="I3599">
        <v>8.5495570000000001</v>
      </c>
    </row>
    <row r="3600" spans="1:9" x14ac:dyDescent="0.25">
      <c r="A3600">
        <v>3599</v>
      </c>
      <c r="B3600">
        <v>175.52569499999998</v>
      </c>
      <c r="C3600">
        <v>4.987241</v>
      </c>
      <c r="H3600">
        <v>162.53957299999999</v>
      </c>
      <c r="I3600">
        <v>8.5495570000000001</v>
      </c>
    </row>
    <row r="3601" spans="1:9" x14ac:dyDescent="0.25">
      <c r="A3601">
        <v>3600</v>
      </c>
      <c r="B3601">
        <v>175.52569499999998</v>
      </c>
      <c r="C3601">
        <v>4.987241</v>
      </c>
      <c r="H3601">
        <v>162.53957299999999</v>
      </c>
      <c r="I3601">
        <v>8.5495570000000001</v>
      </c>
    </row>
    <row r="3602" spans="1:9" x14ac:dyDescent="0.25">
      <c r="A3602">
        <v>3601</v>
      </c>
      <c r="B3602">
        <v>175.52569499999998</v>
      </c>
      <c r="C3602">
        <v>4.987241</v>
      </c>
      <c r="H3602">
        <v>162.53957299999999</v>
      </c>
      <c r="I3602">
        <v>8.5495570000000001</v>
      </c>
    </row>
    <row r="3603" spans="1:9" x14ac:dyDescent="0.25">
      <c r="A3603">
        <v>3602</v>
      </c>
      <c r="B3603">
        <v>175.52569499999998</v>
      </c>
      <c r="C3603">
        <v>4.987241</v>
      </c>
      <c r="H3603">
        <v>162.53957299999999</v>
      </c>
      <c r="I3603">
        <v>8.5495570000000001</v>
      </c>
    </row>
    <row r="3604" spans="1:9" x14ac:dyDescent="0.25">
      <c r="A3604">
        <v>3603</v>
      </c>
      <c r="B3604">
        <v>175.52569499999998</v>
      </c>
      <c r="C3604">
        <v>4.987241</v>
      </c>
      <c r="H3604">
        <v>162.92920199999998</v>
      </c>
      <c r="I3604">
        <v>8.4199990000000007</v>
      </c>
    </row>
    <row r="3605" spans="1:9" x14ac:dyDescent="0.25">
      <c r="A3605">
        <v>3604</v>
      </c>
      <c r="B3605">
        <v>175.52569499999998</v>
      </c>
      <c r="C3605">
        <v>4.987241</v>
      </c>
      <c r="H3605">
        <v>162.92920199999998</v>
      </c>
      <c r="I3605">
        <v>8.4199990000000007</v>
      </c>
    </row>
    <row r="3606" spans="1:9" x14ac:dyDescent="0.25">
      <c r="A3606">
        <v>3605</v>
      </c>
      <c r="B3606">
        <v>175.52569499999998</v>
      </c>
      <c r="C3606">
        <v>4.987241</v>
      </c>
      <c r="H3606">
        <v>163.18885399999999</v>
      </c>
      <c r="I3606">
        <v>8.3553259999999998</v>
      </c>
    </row>
    <row r="3607" spans="1:9" x14ac:dyDescent="0.25">
      <c r="A3607">
        <v>3606</v>
      </c>
      <c r="B3607">
        <v>175.52569499999998</v>
      </c>
      <c r="C3607">
        <v>4.987241</v>
      </c>
      <c r="H3607">
        <v>163.18885399999999</v>
      </c>
      <c r="I3607">
        <v>8.3553259999999998</v>
      </c>
    </row>
    <row r="3608" spans="1:9" x14ac:dyDescent="0.25">
      <c r="A3608">
        <v>3607</v>
      </c>
      <c r="B3608">
        <v>175.85044400000001</v>
      </c>
      <c r="C3608">
        <v>5.1815790000000002</v>
      </c>
      <c r="H3608">
        <v>163.25384499999998</v>
      </c>
      <c r="I3608">
        <v>8.3553259999999998</v>
      </c>
    </row>
    <row r="3609" spans="1:9" x14ac:dyDescent="0.25">
      <c r="A3609">
        <v>3608</v>
      </c>
      <c r="H3609">
        <v>163.513599</v>
      </c>
      <c r="I3609">
        <v>8.2905470000000001</v>
      </c>
    </row>
    <row r="3610" spans="1:9" x14ac:dyDescent="0.25">
      <c r="A3610">
        <v>3609</v>
      </c>
    </row>
    <row r="3611" spans="1:9" x14ac:dyDescent="0.25">
      <c r="A3611">
        <v>3610</v>
      </c>
      <c r="D3611">
        <v>185.78482399999999</v>
      </c>
      <c r="E3611">
        <v>6.8008420000000003</v>
      </c>
    </row>
    <row r="3612" spans="1:9" x14ac:dyDescent="0.25">
      <c r="A3612">
        <v>3611</v>
      </c>
      <c r="D3612">
        <v>185.78482399999999</v>
      </c>
      <c r="E3612">
        <v>6.8008420000000003</v>
      </c>
    </row>
    <row r="3613" spans="1:9" x14ac:dyDescent="0.25">
      <c r="A3613">
        <v>3612</v>
      </c>
      <c r="D3613">
        <v>185.78482399999999</v>
      </c>
      <c r="E3613">
        <v>6.8008420000000003</v>
      </c>
      <c r="F3613">
        <v>173.70773599999998</v>
      </c>
      <c r="G3613">
        <v>5.1815790000000002</v>
      </c>
    </row>
    <row r="3614" spans="1:9" x14ac:dyDescent="0.25">
      <c r="A3614">
        <v>3613</v>
      </c>
      <c r="D3614">
        <v>185.78482399999999</v>
      </c>
      <c r="E3614">
        <v>6.8008420000000003</v>
      </c>
      <c r="F3614">
        <v>173.70773599999998</v>
      </c>
      <c r="G3614">
        <v>5.1815790000000002</v>
      </c>
    </row>
    <row r="3615" spans="1:9" x14ac:dyDescent="0.25">
      <c r="A3615">
        <v>3614</v>
      </c>
      <c r="D3615">
        <v>185.78482399999999</v>
      </c>
      <c r="E3615">
        <v>6.8008420000000003</v>
      </c>
      <c r="F3615">
        <v>173.70773599999998</v>
      </c>
      <c r="G3615">
        <v>5.1815790000000002</v>
      </c>
    </row>
    <row r="3616" spans="1:9" x14ac:dyDescent="0.25">
      <c r="A3616">
        <v>3615</v>
      </c>
      <c r="D3616">
        <v>185.78482399999999</v>
      </c>
      <c r="E3616">
        <v>6.8008420000000003</v>
      </c>
      <c r="F3616">
        <v>173.70773599999998</v>
      </c>
      <c r="G3616">
        <v>5.1815790000000002</v>
      </c>
    </row>
    <row r="3617" spans="1:9" x14ac:dyDescent="0.25">
      <c r="A3617">
        <v>3616</v>
      </c>
      <c r="D3617">
        <v>185.78482399999999</v>
      </c>
      <c r="E3617">
        <v>6.8008420000000003</v>
      </c>
      <c r="F3617">
        <v>173.70773599999998</v>
      </c>
      <c r="G3617">
        <v>5.1815790000000002</v>
      </c>
    </row>
    <row r="3618" spans="1:9" x14ac:dyDescent="0.25">
      <c r="A3618">
        <v>3617</v>
      </c>
      <c r="D3618">
        <v>185.78482399999999</v>
      </c>
      <c r="E3618">
        <v>6.8008420000000003</v>
      </c>
      <c r="F3618">
        <v>173.70773599999998</v>
      </c>
      <c r="G3618">
        <v>5.1815790000000002</v>
      </c>
    </row>
    <row r="3619" spans="1:9" x14ac:dyDescent="0.25">
      <c r="A3619">
        <v>3618</v>
      </c>
      <c r="D3619">
        <v>185.78482399999999</v>
      </c>
      <c r="E3619">
        <v>6.8008420000000003</v>
      </c>
      <c r="F3619">
        <v>173.70773599999998</v>
      </c>
      <c r="G3619">
        <v>5.1815790000000002</v>
      </c>
    </row>
    <row r="3620" spans="1:9" x14ac:dyDescent="0.25">
      <c r="A3620">
        <v>3619</v>
      </c>
      <c r="D3620">
        <v>185.78482399999999</v>
      </c>
      <c r="E3620">
        <v>6.8008420000000003</v>
      </c>
      <c r="F3620">
        <v>173.70773599999998</v>
      </c>
      <c r="G3620">
        <v>5.1815790000000002</v>
      </c>
    </row>
    <row r="3621" spans="1:9" x14ac:dyDescent="0.25">
      <c r="A3621">
        <v>3620</v>
      </c>
      <c r="D3621">
        <v>185.78482399999999</v>
      </c>
      <c r="E3621">
        <v>6.8008420000000003</v>
      </c>
      <c r="F3621">
        <v>173.70773599999998</v>
      </c>
      <c r="G3621">
        <v>5.1815790000000002</v>
      </c>
    </row>
    <row r="3622" spans="1:9" x14ac:dyDescent="0.25">
      <c r="A3622">
        <v>3621</v>
      </c>
      <c r="D3622">
        <v>185.78482399999999</v>
      </c>
      <c r="E3622">
        <v>6.8008420000000003</v>
      </c>
      <c r="F3622">
        <v>173.70773599999998</v>
      </c>
      <c r="G3622">
        <v>5.1815790000000002</v>
      </c>
    </row>
    <row r="3623" spans="1:9" x14ac:dyDescent="0.25">
      <c r="A3623">
        <v>3622</v>
      </c>
      <c r="D3623">
        <v>185.78482399999999</v>
      </c>
      <c r="E3623">
        <v>6.8008420000000003</v>
      </c>
      <c r="F3623">
        <v>173.70773599999998</v>
      </c>
      <c r="G3623">
        <v>5.3111370000000004</v>
      </c>
    </row>
    <row r="3624" spans="1:9" x14ac:dyDescent="0.25">
      <c r="A3624">
        <v>3623</v>
      </c>
      <c r="D3624">
        <v>185.78482399999999</v>
      </c>
      <c r="E3624">
        <v>6.8008420000000003</v>
      </c>
      <c r="F3624">
        <v>173.96738399999998</v>
      </c>
      <c r="G3624">
        <v>5.2463569999999997</v>
      </c>
    </row>
    <row r="3625" spans="1:9" x14ac:dyDescent="0.25">
      <c r="A3625">
        <v>3624</v>
      </c>
      <c r="D3625">
        <v>185.78482399999999</v>
      </c>
      <c r="E3625">
        <v>6.865621</v>
      </c>
      <c r="F3625">
        <v>173.96738399999998</v>
      </c>
      <c r="G3625">
        <v>5.2463569999999997</v>
      </c>
    </row>
    <row r="3626" spans="1:9" x14ac:dyDescent="0.25">
      <c r="A3626">
        <v>3625</v>
      </c>
      <c r="D3626">
        <v>186.36921799999999</v>
      </c>
      <c r="E3626">
        <v>6.930294</v>
      </c>
      <c r="F3626">
        <v>173.96738399999998</v>
      </c>
      <c r="G3626">
        <v>5.2463569999999997</v>
      </c>
    </row>
    <row r="3627" spans="1:9" x14ac:dyDescent="0.25">
      <c r="A3627">
        <v>3626</v>
      </c>
      <c r="F3627">
        <v>174.227138</v>
      </c>
      <c r="G3627">
        <v>5.7644830000000002</v>
      </c>
    </row>
    <row r="3628" spans="1:9" x14ac:dyDescent="0.25">
      <c r="A3628">
        <v>3627</v>
      </c>
      <c r="F3628">
        <v>174.227138</v>
      </c>
      <c r="G3628">
        <v>5.7644830000000002</v>
      </c>
    </row>
    <row r="3629" spans="1:9" x14ac:dyDescent="0.25">
      <c r="A3629">
        <v>3628</v>
      </c>
    </row>
    <row r="3630" spans="1:9" x14ac:dyDescent="0.25">
      <c r="A3630">
        <v>3629</v>
      </c>
      <c r="H3630">
        <v>184.42127299999999</v>
      </c>
      <c r="I3630">
        <v>8.1609890000000007</v>
      </c>
    </row>
    <row r="3631" spans="1:9" x14ac:dyDescent="0.25">
      <c r="A3631">
        <v>3630</v>
      </c>
      <c r="B3631">
        <v>196.36848699999999</v>
      </c>
      <c r="C3631">
        <v>5.3759160000000001</v>
      </c>
      <c r="H3631">
        <v>184.42127299999999</v>
      </c>
      <c r="I3631">
        <v>8.1609890000000007</v>
      </c>
    </row>
    <row r="3632" spans="1:9" x14ac:dyDescent="0.25">
      <c r="A3632">
        <v>3631</v>
      </c>
      <c r="B3632">
        <v>196.36848699999999</v>
      </c>
      <c r="C3632">
        <v>5.3759160000000001</v>
      </c>
      <c r="H3632">
        <v>184.42127299999999</v>
      </c>
      <c r="I3632">
        <v>8.1609890000000007</v>
      </c>
    </row>
    <row r="3633" spans="1:9" x14ac:dyDescent="0.25">
      <c r="A3633">
        <v>3632</v>
      </c>
      <c r="B3633">
        <v>196.36848699999999</v>
      </c>
      <c r="C3633">
        <v>5.3759160000000001</v>
      </c>
      <c r="H3633">
        <v>184.551151</v>
      </c>
      <c r="I3633">
        <v>8.0962099999999992</v>
      </c>
    </row>
    <row r="3634" spans="1:9" x14ac:dyDescent="0.25">
      <c r="A3634">
        <v>3633</v>
      </c>
      <c r="B3634">
        <v>196.36848699999999</v>
      </c>
      <c r="C3634">
        <v>5.3759160000000001</v>
      </c>
      <c r="H3634">
        <v>184.551151</v>
      </c>
      <c r="I3634">
        <v>8.0962099999999992</v>
      </c>
    </row>
    <row r="3635" spans="1:9" x14ac:dyDescent="0.25">
      <c r="A3635">
        <v>3634</v>
      </c>
      <c r="B3635">
        <v>196.36848699999999</v>
      </c>
      <c r="C3635">
        <v>5.3759160000000001</v>
      </c>
      <c r="H3635">
        <v>184.551151</v>
      </c>
      <c r="I3635">
        <v>8.0962099999999992</v>
      </c>
    </row>
    <row r="3636" spans="1:9" x14ac:dyDescent="0.25">
      <c r="A3636">
        <v>3635</v>
      </c>
      <c r="B3636">
        <v>196.36848699999999</v>
      </c>
      <c r="C3636">
        <v>5.3759160000000001</v>
      </c>
      <c r="H3636">
        <v>184.551151</v>
      </c>
      <c r="I3636">
        <v>8.0962099999999992</v>
      </c>
    </row>
    <row r="3637" spans="1:9" x14ac:dyDescent="0.25">
      <c r="A3637">
        <v>3636</v>
      </c>
      <c r="B3637">
        <v>196.36848699999999</v>
      </c>
      <c r="C3637">
        <v>5.3759160000000001</v>
      </c>
      <c r="H3637">
        <v>184.551151</v>
      </c>
      <c r="I3637">
        <v>8.0962099999999992</v>
      </c>
    </row>
    <row r="3638" spans="1:9" x14ac:dyDescent="0.25">
      <c r="A3638">
        <v>3637</v>
      </c>
      <c r="B3638">
        <v>196.36848699999999</v>
      </c>
      <c r="C3638">
        <v>5.3759160000000001</v>
      </c>
      <c r="H3638">
        <v>184.551151</v>
      </c>
      <c r="I3638">
        <v>8.0962099999999992</v>
      </c>
    </row>
    <row r="3639" spans="1:9" x14ac:dyDescent="0.25">
      <c r="A3639">
        <v>3638</v>
      </c>
      <c r="B3639">
        <v>196.36848699999999</v>
      </c>
      <c r="C3639">
        <v>5.3759160000000001</v>
      </c>
      <c r="H3639">
        <v>184.940675</v>
      </c>
      <c r="I3639">
        <v>7.9666519999999998</v>
      </c>
    </row>
    <row r="3640" spans="1:9" x14ac:dyDescent="0.25">
      <c r="A3640">
        <v>3639</v>
      </c>
      <c r="B3640">
        <v>196.36848699999999</v>
      </c>
      <c r="C3640">
        <v>5.3759160000000001</v>
      </c>
      <c r="H3640">
        <v>184.940675</v>
      </c>
      <c r="I3640">
        <v>7.9666519999999998</v>
      </c>
    </row>
    <row r="3641" spans="1:9" x14ac:dyDescent="0.25">
      <c r="A3641">
        <v>3640</v>
      </c>
      <c r="B3641">
        <v>196.36848699999999</v>
      </c>
      <c r="C3641">
        <v>5.3759160000000001</v>
      </c>
      <c r="H3641">
        <v>184.940675</v>
      </c>
      <c r="I3641">
        <v>7.9666519999999998</v>
      </c>
    </row>
    <row r="3642" spans="1:9" x14ac:dyDescent="0.25">
      <c r="A3642">
        <v>3641</v>
      </c>
      <c r="B3642">
        <v>196.36848699999999</v>
      </c>
      <c r="C3642">
        <v>5.3759160000000001</v>
      </c>
      <c r="H3642">
        <v>184.940675</v>
      </c>
      <c r="I3642">
        <v>7.9666519999999998</v>
      </c>
    </row>
    <row r="3643" spans="1:9" x14ac:dyDescent="0.25">
      <c r="A3643">
        <v>3642</v>
      </c>
      <c r="B3643">
        <v>196.36848699999999</v>
      </c>
      <c r="C3643">
        <v>5.3759160000000001</v>
      </c>
      <c r="H3643">
        <v>184.940675</v>
      </c>
      <c r="I3643">
        <v>7.9666519999999998</v>
      </c>
    </row>
    <row r="3644" spans="1:9" x14ac:dyDescent="0.25">
      <c r="A3644">
        <v>3643</v>
      </c>
      <c r="B3644">
        <v>196.36848699999999</v>
      </c>
      <c r="C3644">
        <v>5.3759160000000001</v>
      </c>
      <c r="H3644">
        <v>185.13554500000001</v>
      </c>
      <c r="I3644">
        <v>7.9666519999999998</v>
      </c>
    </row>
    <row r="3645" spans="1:9" x14ac:dyDescent="0.25">
      <c r="A3645">
        <v>3644</v>
      </c>
      <c r="B3645">
        <v>196.36848699999999</v>
      </c>
      <c r="C3645">
        <v>5.3759160000000001</v>
      </c>
      <c r="H3645">
        <v>185.13554500000001</v>
      </c>
      <c r="I3645">
        <v>7.9666519999999998</v>
      </c>
    </row>
    <row r="3646" spans="1:9" x14ac:dyDescent="0.25">
      <c r="A3646">
        <v>3645</v>
      </c>
      <c r="B3646">
        <v>196.628241</v>
      </c>
      <c r="C3646">
        <v>5.1167990000000003</v>
      </c>
      <c r="H3646">
        <v>185.39519200000001</v>
      </c>
      <c r="I3646">
        <v>8.0314309999999995</v>
      </c>
    </row>
    <row r="3647" spans="1:9" x14ac:dyDescent="0.25">
      <c r="A3647">
        <v>3646</v>
      </c>
      <c r="H3647">
        <v>185.39519200000001</v>
      </c>
      <c r="I3647">
        <v>8.0314309999999995</v>
      </c>
    </row>
    <row r="3648" spans="1:9" x14ac:dyDescent="0.25">
      <c r="A3648">
        <v>3647</v>
      </c>
      <c r="D3648">
        <v>204.355029</v>
      </c>
      <c r="E3648">
        <v>6.7360629999999997</v>
      </c>
      <c r="H3648">
        <v>185.59006199999999</v>
      </c>
      <c r="I3648">
        <v>7.9018730000000001</v>
      </c>
    </row>
    <row r="3649" spans="1:9" x14ac:dyDescent="0.25">
      <c r="A3649">
        <v>3648</v>
      </c>
      <c r="D3649">
        <v>205.547934</v>
      </c>
      <c r="E3649">
        <v>7.1473230000000001</v>
      </c>
      <c r="H3649">
        <v>185.65494699999999</v>
      </c>
      <c r="I3649">
        <v>7.8370939999999996</v>
      </c>
    </row>
    <row r="3650" spans="1:9" x14ac:dyDescent="0.25">
      <c r="A3650">
        <v>3649</v>
      </c>
      <c r="D3650">
        <v>205.547934</v>
      </c>
      <c r="E3650">
        <v>7.1473230000000001</v>
      </c>
    </row>
    <row r="3651" spans="1:9" x14ac:dyDescent="0.25">
      <c r="A3651">
        <v>3650</v>
      </c>
      <c r="D3651">
        <v>205.547934</v>
      </c>
      <c r="E3651">
        <v>7.1473230000000001</v>
      </c>
    </row>
    <row r="3652" spans="1:9" x14ac:dyDescent="0.25">
      <c r="A3652">
        <v>3651</v>
      </c>
      <c r="D3652">
        <v>205.547934</v>
      </c>
      <c r="E3652">
        <v>7.1473230000000001</v>
      </c>
    </row>
    <row r="3653" spans="1:9" x14ac:dyDescent="0.25">
      <c r="A3653">
        <v>3652</v>
      </c>
      <c r="D3653">
        <v>205.547934</v>
      </c>
      <c r="E3653">
        <v>7.1473230000000001</v>
      </c>
      <c r="F3653">
        <v>195.06992700000001</v>
      </c>
      <c r="G3653">
        <v>5.1167990000000003</v>
      </c>
    </row>
    <row r="3654" spans="1:9" x14ac:dyDescent="0.25">
      <c r="A3654">
        <v>3653</v>
      </c>
      <c r="D3654">
        <v>205.547934</v>
      </c>
      <c r="E3654">
        <v>7.1473230000000001</v>
      </c>
      <c r="F3654">
        <v>195.06992700000001</v>
      </c>
      <c r="G3654">
        <v>5.1167990000000003</v>
      </c>
    </row>
    <row r="3655" spans="1:9" x14ac:dyDescent="0.25">
      <c r="A3655">
        <v>3654</v>
      </c>
      <c r="D3655">
        <v>205.547934</v>
      </c>
      <c r="E3655">
        <v>7.1473230000000001</v>
      </c>
      <c r="F3655">
        <v>195.06992700000001</v>
      </c>
      <c r="G3655">
        <v>5.1167990000000003</v>
      </c>
    </row>
    <row r="3656" spans="1:9" x14ac:dyDescent="0.25">
      <c r="A3656">
        <v>3655</v>
      </c>
      <c r="D3656">
        <v>205.547934</v>
      </c>
      <c r="E3656">
        <v>7.1473230000000001</v>
      </c>
      <c r="F3656">
        <v>195.06992700000001</v>
      </c>
      <c r="G3656">
        <v>5.1167990000000003</v>
      </c>
    </row>
    <row r="3657" spans="1:9" x14ac:dyDescent="0.25">
      <c r="A3657">
        <v>3656</v>
      </c>
      <c r="D3657">
        <v>205.547934</v>
      </c>
      <c r="E3657">
        <v>7.1473230000000001</v>
      </c>
      <c r="F3657">
        <v>195.06992700000001</v>
      </c>
      <c r="G3657">
        <v>5.1167990000000003</v>
      </c>
    </row>
    <row r="3658" spans="1:9" x14ac:dyDescent="0.25">
      <c r="A3658">
        <v>3657</v>
      </c>
      <c r="D3658">
        <v>205.547934</v>
      </c>
      <c r="E3658">
        <v>7.1473230000000001</v>
      </c>
      <c r="F3658">
        <v>195.06992700000001</v>
      </c>
      <c r="G3658">
        <v>5.1167990000000003</v>
      </c>
    </row>
    <row r="3659" spans="1:9" x14ac:dyDescent="0.25">
      <c r="A3659">
        <v>3658</v>
      </c>
      <c r="D3659">
        <v>205.547934</v>
      </c>
      <c r="E3659">
        <v>7.1473230000000001</v>
      </c>
      <c r="F3659">
        <v>195.06992700000001</v>
      </c>
      <c r="G3659">
        <v>5.1167990000000003</v>
      </c>
    </row>
    <row r="3660" spans="1:9" x14ac:dyDescent="0.25">
      <c r="A3660">
        <v>3659</v>
      </c>
      <c r="D3660">
        <v>205.547934</v>
      </c>
      <c r="E3660">
        <v>7.1473230000000001</v>
      </c>
      <c r="F3660">
        <v>195.06992700000001</v>
      </c>
      <c r="G3660">
        <v>5.1167990000000003</v>
      </c>
    </row>
    <row r="3661" spans="1:9" x14ac:dyDescent="0.25">
      <c r="A3661">
        <v>3660</v>
      </c>
      <c r="D3661">
        <v>205.547934</v>
      </c>
      <c r="E3661">
        <v>7.1473230000000001</v>
      </c>
      <c r="F3661">
        <v>195.06992700000001</v>
      </c>
      <c r="G3661">
        <v>5.1167990000000003</v>
      </c>
    </row>
    <row r="3662" spans="1:9" x14ac:dyDescent="0.25">
      <c r="A3662">
        <v>3661</v>
      </c>
      <c r="D3662">
        <v>205.547934</v>
      </c>
      <c r="E3662">
        <v>7.1473230000000001</v>
      </c>
      <c r="F3662">
        <v>195.06992700000001</v>
      </c>
      <c r="G3662">
        <v>5.1167990000000003</v>
      </c>
    </row>
    <row r="3663" spans="1:9" x14ac:dyDescent="0.25">
      <c r="A3663">
        <v>3662</v>
      </c>
      <c r="D3663">
        <v>205.547934</v>
      </c>
      <c r="E3663">
        <v>7.1473230000000001</v>
      </c>
      <c r="F3663">
        <v>195.06992700000001</v>
      </c>
      <c r="G3663">
        <v>5.1167990000000003</v>
      </c>
    </row>
    <row r="3664" spans="1:9" x14ac:dyDescent="0.25">
      <c r="A3664">
        <v>3663</v>
      </c>
      <c r="D3664">
        <v>205.547934</v>
      </c>
      <c r="E3664">
        <v>7.1473230000000001</v>
      </c>
      <c r="F3664">
        <v>195.06992700000001</v>
      </c>
      <c r="G3664">
        <v>5.1167990000000003</v>
      </c>
    </row>
    <row r="3665" spans="1:9" x14ac:dyDescent="0.25">
      <c r="A3665">
        <v>3664</v>
      </c>
      <c r="D3665">
        <v>205.547934</v>
      </c>
      <c r="E3665">
        <v>7.1473230000000001</v>
      </c>
      <c r="F3665">
        <v>195.06992700000001</v>
      </c>
      <c r="G3665">
        <v>5.1167990000000003</v>
      </c>
    </row>
    <row r="3666" spans="1:9" x14ac:dyDescent="0.25">
      <c r="A3666">
        <v>3665</v>
      </c>
      <c r="D3666">
        <v>204.355029</v>
      </c>
      <c r="E3666">
        <v>6.7360629999999997</v>
      </c>
      <c r="F3666">
        <v>195.06992700000001</v>
      </c>
      <c r="G3666">
        <v>5.1167990000000003</v>
      </c>
    </row>
    <row r="3667" spans="1:9" x14ac:dyDescent="0.25">
      <c r="A3667">
        <v>3666</v>
      </c>
      <c r="F3667">
        <v>195.06992700000001</v>
      </c>
      <c r="G3667">
        <v>5.1167990000000003</v>
      </c>
    </row>
    <row r="3668" spans="1:9" x14ac:dyDescent="0.25">
      <c r="A3668">
        <v>3667</v>
      </c>
      <c r="F3668">
        <v>195.52444399999999</v>
      </c>
      <c r="G3668">
        <v>5.3111370000000004</v>
      </c>
    </row>
    <row r="3669" spans="1:9" x14ac:dyDescent="0.25">
      <c r="A3669">
        <v>3668</v>
      </c>
      <c r="B3669">
        <v>213.137744</v>
      </c>
      <c r="C3669">
        <v>5.7058049999999998</v>
      </c>
      <c r="F3669">
        <v>195.52444399999999</v>
      </c>
      <c r="G3669">
        <v>5.3111370000000004</v>
      </c>
    </row>
    <row r="3670" spans="1:9" x14ac:dyDescent="0.25">
      <c r="A3670">
        <v>3669</v>
      </c>
      <c r="B3670">
        <v>213.137744</v>
      </c>
      <c r="C3670">
        <v>5.7058049999999998</v>
      </c>
      <c r="F3670">
        <v>195.52444399999999</v>
      </c>
      <c r="G3670">
        <v>5.3111370000000004</v>
      </c>
    </row>
    <row r="3671" spans="1:9" x14ac:dyDescent="0.25">
      <c r="A3671">
        <v>3670</v>
      </c>
      <c r="B3671">
        <v>213.137744</v>
      </c>
      <c r="C3671">
        <v>5.7058049999999998</v>
      </c>
    </row>
    <row r="3672" spans="1:9" x14ac:dyDescent="0.25">
      <c r="A3672">
        <v>3671</v>
      </c>
      <c r="B3672">
        <v>213.137744</v>
      </c>
      <c r="C3672">
        <v>5.7058049999999998</v>
      </c>
    </row>
    <row r="3673" spans="1:9" x14ac:dyDescent="0.25">
      <c r="A3673">
        <v>3672</v>
      </c>
      <c r="B3673">
        <v>213.137744</v>
      </c>
      <c r="C3673">
        <v>5.7058049999999998</v>
      </c>
      <c r="H3673">
        <v>205.849166</v>
      </c>
      <c r="I3673">
        <v>7.6878289999999998</v>
      </c>
    </row>
    <row r="3674" spans="1:9" x14ac:dyDescent="0.25">
      <c r="A3674">
        <v>3673</v>
      </c>
      <c r="B3674">
        <v>213.137744</v>
      </c>
      <c r="C3674">
        <v>5.7058049999999998</v>
      </c>
      <c r="H3674">
        <v>205.849166</v>
      </c>
      <c r="I3674">
        <v>7.6878289999999998</v>
      </c>
    </row>
    <row r="3675" spans="1:9" x14ac:dyDescent="0.25">
      <c r="A3675">
        <v>3674</v>
      </c>
      <c r="B3675">
        <v>213.137744</v>
      </c>
      <c r="C3675">
        <v>5.7058049999999998</v>
      </c>
      <c r="H3675">
        <v>205.849166</v>
      </c>
      <c r="I3675">
        <v>7.6878289999999998</v>
      </c>
    </row>
    <row r="3676" spans="1:9" x14ac:dyDescent="0.25">
      <c r="A3676">
        <v>3675</v>
      </c>
      <c r="B3676">
        <v>213.137744</v>
      </c>
      <c r="C3676">
        <v>5.7058049999999998</v>
      </c>
      <c r="H3676">
        <v>205.849166</v>
      </c>
      <c r="I3676">
        <v>7.6878289999999998</v>
      </c>
    </row>
    <row r="3677" spans="1:9" x14ac:dyDescent="0.25">
      <c r="A3677">
        <v>3676</v>
      </c>
      <c r="B3677">
        <v>213.137744</v>
      </c>
      <c r="C3677">
        <v>5.7058049999999998</v>
      </c>
      <c r="H3677">
        <v>205.849166</v>
      </c>
      <c r="I3677">
        <v>7.6878289999999998</v>
      </c>
    </row>
    <row r="3678" spans="1:9" x14ac:dyDescent="0.25">
      <c r="A3678">
        <v>3677</v>
      </c>
      <c r="B3678">
        <v>213.137744</v>
      </c>
      <c r="C3678">
        <v>5.7058049999999998</v>
      </c>
      <c r="H3678">
        <v>205.849166</v>
      </c>
      <c r="I3678">
        <v>7.6878289999999998</v>
      </c>
    </row>
    <row r="3679" spans="1:9" x14ac:dyDescent="0.25">
      <c r="A3679">
        <v>3678</v>
      </c>
      <c r="B3679">
        <v>213.137744</v>
      </c>
      <c r="C3679">
        <v>5.7058049999999998</v>
      </c>
      <c r="H3679">
        <v>205.849166</v>
      </c>
      <c r="I3679">
        <v>7.6878289999999998</v>
      </c>
    </row>
    <row r="3680" spans="1:9" x14ac:dyDescent="0.25">
      <c r="A3680">
        <v>3679</v>
      </c>
      <c r="B3680">
        <v>213.137744</v>
      </c>
      <c r="C3680">
        <v>5.7058049999999998</v>
      </c>
      <c r="H3680">
        <v>205.849166</v>
      </c>
      <c r="I3680">
        <v>7.6878289999999998</v>
      </c>
    </row>
    <row r="3681" spans="1:9" x14ac:dyDescent="0.25">
      <c r="A3681">
        <v>3680</v>
      </c>
      <c r="B3681">
        <v>213.137744</v>
      </c>
      <c r="C3681">
        <v>5.7058049999999998</v>
      </c>
      <c r="H3681">
        <v>205.849166</v>
      </c>
      <c r="I3681">
        <v>7.6878289999999998</v>
      </c>
    </row>
    <row r="3682" spans="1:9" x14ac:dyDescent="0.25">
      <c r="A3682">
        <v>3681</v>
      </c>
      <c r="B3682">
        <v>213.318442</v>
      </c>
      <c r="C3682">
        <v>5.7658719999999999</v>
      </c>
      <c r="H3682">
        <v>205.849166</v>
      </c>
      <c r="I3682">
        <v>7.6878289999999998</v>
      </c>
    </row>
    <row r="3683" spans="1:9" x14ac:dyDescent="0.25">
      <c r="A3683">
        <v>3682</v>
      </c>
      <c r="B3683">
        <v>213.318442</v>
      </c>
      <c r="C3683">
        <v>5.7658719999999999</v>
      </c>
      <c r="H3683">
        <v>205.849166</v>
      </c>
      <c r="I3683">
        <v>7.6878289999999998</v>
      </c>
    </row>
    <row r="3684" spans="1:9" x14ac:dyDescent="0.25">
      <c r="A3684">
        <v>3683</v>
      </c>
      <c r="B3684">
        <v>213.37871100000001</v>
      </c>
      <c r="C3684">
        <v>5.7658719999999999</v>
      </c>
      <c r="H3684">
        <v>205.849166</v>
      </c>
      <c r="I3684">
        <v>7.6878289999999998</v>
      </c>
    </row>
    <row r="3685" spans="1:9" x14ac:dyDescent="0.25">
      <c r="A3685">
        <v>3684</v>
      </c>
      <c r="B3685">
        <v>213.37871100000001</v>
      </c>
      <c r="C3685">
        <v>5.7658719999999999</v>
      </c>
      <c r="H3685">
        <v>205.849166</v>
      </c>
      <c r="I3685">
        <v>7.6878289999999998</v>
      </c>
    </row>
    <row r="3686" spans="1:9" x14ac:dyDescent="0.25">
      <c r="A3686">
        <v>3685</v>
      </c>
      <c r="B3686">
        <v>213.499144</v>
      </c>
      <c r="C3686">
        <v>5.7658719999999999</v>
      </c>
      <c r="H3686">
        <v>205.849166</v>
      </c>
      <c r="I3686">
        <v>7.6878289999999998</v>
      </c>
    </row>
    <row r="3687" spans="1:9" x14ac:dyDescent="0.25">
      <c r="A3687">
        <v>3686</v>
      </c>
      <c r="D3687">
        <v>221.028685</v>
      </c>
      <c r="E3687">
        <v>7.8680320000000004</v>
      </c>
      <c r="H3687">
        <v>206.02986799999999</v>
      </c>
      <c r="I3687">
        <v>7.5677940000000001</v>
      </c>
    </row>
    <row r="3688" spans="1:9" x14ac:dyDescent="0.25">
      <c r="A3688">
        <v>3687</v>
      </c>
      <c r="D3688">
        <v>221.028685</v>
      </c>
      <c r="E3688">
        <v>7.8680320000000004</v>
      </c>
      <c r="H3688">
        <v>206.15030200000001</v>
      </c>
      <c r="I3688">
        <v>7.5677940000000001</v>
      </c>
    </row>
    <row r="3689" spans="1:9" x14ac:dyDescent="0.25">
      <c r="A3689">
        <v>3688</v>
      </c>
      <c r="D3689">
        <v>221.028685</v>
      </c>
      <c r="E3689">
        <v>7.8680320000000004</v>
      </c>
      <c r="H3689">
        <v>206.39126899999999</v>
      </c>
      <c r="I3689">
        <v>7.5677940000000001</v>
      </c>
    </row>
    <row r="3690" spans="1:9" x14ac:dyDescent="0.25">
      <c r="A3690">
        <v>3689</v>
      </c>
      <c r="D3690">
        <v>221.028685</v>
      </c>
      <c r="E3690">
        <v>7.8680320000000004</v>
      </c>
      <c r="H3690">
        <v>206.39126899999999</v>
      </c>
      <c r="I3690">
        <v>7.5677940000000001</v>
      </c>
    </row>
    <row r="3691" spans="1:9" x14ac:dyDescent="0.25">
      <c r="A3691">
        <v>3690</v>
      </c>
      <c r="D3691">
        <v>221.028685</v>
      </c>
      <c r="E3691">
        <v>7.8680320000000004</v>
      </c>
      <c r="H3691">
        <v>206.39126899999999</v>
      </c>
      <c r="I3691">
        <v>7.5677940000000001</v>
      </c>
    </row>
    <row r="3692" spans="1:9" x14ac:dyDescent="0.25">
      <c r="A3692">
        <v>3691</v>
      </c>
      <c r="D3692">
        <v>221.028685</v>
      </c>
      <c r="E3692">
        <v>7.8680320000000004</v>
      </c>
      <c r="H3692">
        <v>206.571967</v>
      </c>
      <c r="I3692">
        <v>7.3875919999999997</v>
      </c>
    </row>
    <row r="3693" spans="1:9" x14ac:dyDescent="0.25">
      <c r="A3693">
        <v>3692</v>
      </c>
      <c r="D3693">
        <v>221.028685</v>
      </c>
      <c r="E3693">
        <v>7.8680320000000004</v>
      </c>
      <c r="H3693">
        <v>206.752669</v>
      </c>
      <c r="I3693">
        <v>7.3875919999999997</v>
      </c>
    </row>
    <row r="3694" spans="1:9" x14ac:dyDescent="0.25">
      <c r="A3694">
        <v>3693</v>
      </c>
      <c r="D3694">
        <v>221.028685</v>
      </c>
      <c r="E3694">
        <v>7.8680320000000004</v>
      </c>
      <c r="H3694">
        <v>206.752669</v>
      </c>
      <c r="I3694">
        <v>7.3875919999999997</v>
      </c>
    </row>
    <row r="3695" spans="1:9" x14ac:dyDescent="0.25">
      <c r="A3695">
        <v>3694</v>
      </c>
      <c r="D3695">
        <v>221.028685</v>
      </c>
      <c r="E3695">
        <v>7.8680320000000004</v>
      </c>
      <c r="H3695">
        <v>205.58870300000001</v>
      </c>
      <c r="I3695">
        <v>7.3189679999999999</v>
      </c>
    </row>
    <row r="3696" spans="1:9" x14ac:dyDescent="0.25">
      <c r="A3696">
        <v>3695</v>
      </c>
      <c r="D3696">
        <v>221.028685</v>
      </c>
      <c r="E3696">
        <v>7.8680320000000004</v>
      </c>
    </row>
    <row r="3697" spans="1:7" x14ac:dyDescent="0.25">
      <c r="A3697">
        <v>3696</v>
      </c>
      <c r="D3697">
        <v>221.028685</v>
      </c>
      <c r="E3697">
        <v>7.8680320000000004</v>
      </c>
      <c r="F3697">
        <v>213.499144</v>
      </c>
      <c r="G3697">
        <v>5.4055669999999996</v>
      </c>
    </row>
    <row r="3698" spans="1:7" x14ac:dyDescent="0.25">
      <c r="A3698">
        <v>3697</v>
      </c>
      <c r="D3698">
        <v>221.028685</v>
      </c>
      <c r="E3698">
        <v>7.8680320000000004</v>
      </c>
      <c r="F3698">
        <v>213.499144</v>
      </c>
      <c r="G3698">
        <v>5.4055669999999996</v>
      </c>
    </row>
    <row r="3699" spans="1:7" x14ac:dyDescent="0.25">
      <c r="A3699">
        <v>3698</v>
      </c>
      <c r="D3699">
        <v>221.028685</v>
      </c>
      <c r="E3699">
        <v>7.8680320000000004</v>
      </c>
      <c r="F3699">
        <v>213.499144</v>
      </c>
      <c r="G3699">
        <v>5.4055669999999996</v>
      </c>
    </row>
    <row r="3700" spans="1:7" x14ac:dyDescent="0.25">
      <c r="A3700">
        <v>3699</v>
      </c>
      <c r="D3700">
        <v>221.028685</v>
      </c>
      <c r="E3700">
        <v>7.8680320000000004</v>
      </c>
      <c r="F3700">
        <v>213.499144</v>
      </c>
      <c r="G3700">
        <v>5.4055669999999996</v>
      </c>
    </row>
    <row r="3701" spans="1:7" x14ac:dyDescent="0.25">
      <c r="A3701">
        <v>3700</v>
      </c>
      <c r="D3701">
        <v>221.028685</v>
      </c>
      <c r="E3701">
        <v>7.8680320000000004</v>
      </c>
      <c r="F3701">
        <v>213.499144</v>
      </c>
      <c r="G3701">
        <v>5.4055669999999996</v>
      </c>
    </row>
    <row r="3702" spans="1:7" x14ac:dyDescent="0.25">
      <c r="A3702">
        <v>3701</v>
      </c>
      <c r="D3702">
        <v>221.028685</v>
      </c>
      <c r="E3702">
        <v>7.8680320000000004</v>
      </c>
      <c r="F3702">
        <v>213.499144</v>
      </c>
      <c r="G3702">
        <v>5.4055669999999996</v>
      </c>
    </row>
    <row r="3703" spans="1:7" x14ac:dyDescent="0.25">
      <c r="A3703">
        <v>3702</v>
      </c>
      <c r="D3703">
        <v>221.028685</v>
      </c>
      <c r="E3703">
        <v>7.8680320000000004</v>
      </c>
      <c r="F3703">
        <v>213.499144</v>
      </c>
      <c r="G3703">
        <v>5.4055669999999996</v>
      </c>
    </row>
    <row r="3704" spans="1:7" x14ac:dyDescent="0.25">
      <c r="A3704">
        <v>3703</v>
      </c>
      <c r="D3704">
        <v>221.028685</v>
      </c>
      <c r="E3704">
        <v>7.8680320000000004</v>
      </c>
      <c r="F3704">
        <v>213.499144</v>
      </c>
      <c r="G3704">
        <v>5.4055669999999996</v>
      </c>
    </row>
    <row r="3705" spans="1:7" x14ac:dyDescent="0.25">
      <c r="A3705">
        <v>3704</v>
      </c>
      <c r="D3705">
        <v>221.570784</v>
      </c>
      <c r="E3705">
        <v>7.8680320000000004</v>
      </c>
      <c r="F3705">
        <v>213.499144</v>
      </c>
      <c r="G3705">
        <v>5.4055669999999996</v>
      </c>
    </row>
    <row r="3706" spans="1:7" x14ac:dyDescent="0.25">
      <c r="A3706">
        <v>3705</v>
      </c>
      <c r="D3706">
        <v>221.99245300000001</v>
      </c>
      <c r="E3706">
        <v>7.9881659999999997</v>
      </c>
      <c r="F3706">
        <v>213.619677</v>
      </c>
      <c r="G3706">
        <v>5.3455000000000004</v>
      </c>
    </row>
    <row r="3707" spans="1:7" x14ac:dyDescent="0.25">
      <c r="A3707">
        <v>3706</v>
      </c>
      <c r="F3707">
        <v>213.619677</v>
      </c>
      <c r="G3707">
        <v>5.3455000000000004</v>
      </c>
    </row>
    <row r="3708" spans="1:7" x14ac:dyDescent="0.25">
      <c r="A3708">
        <v>3707</v>
      </c>
      <c r="B3708">
        <v>230.18462599999998</v>
      </c>
      <c r="C3708">
        <v>5.6457369999999996</v>
      </c>
      <c r="F3708">
        <v>213.619677</v>
      </c>
      <c r="G3708">
        <v>5.3455000000000004</v>
      </c>
    </row>
    <row r="3709" spans="1:7" x14ac:dyDescent="0.25">
      <c r="A3709">
        <v>3708</v>
      </c>
      <c r="B3709">
        <v>230.18462599999998</v>
      </c>
      <c r="C3709">
        <v>5.6457369999999996</v>
      </c>
      <c r="F3709">
        <v>213.74011100000001</v>
      </c>
      <c r="G3709">
        <v>5.3455000000000004</v>
      </c>
    </row>
    <row r="3710" spans="1:7" x14ac:dyDescent="0.25">
      <c r="A3710">
        <v>3709</v>
      </c>
      <c r="B3710">
        <v>230.18462599999998</v>
      </c>
      <c r="C3710">
        <v>5.6457369999999996</v>
      </c>
      <c r="F3710">
        <v>213.800376</v>
      </c>
      <c r="G3710">
        <v>5.4055669999999996</v>
      </c>
    </row>
    <row r="3711" spans="1:7" x14ac:dyDescent="0.25">
      <c r="A3711">
        <v>3710</v>
      </c>
      <c r="B3711">
        <v>230.18462599999998</v>
      </c>
      <c r="C3711">
        <v>5.6457369999999996</v>
      </c>
      <c r="F3711">
        <v>213.860545</v>
      </c>
      <c r="G3711">
        <v>5.4055669999999996</v>
      </c>
    </row>
    <row r="3712" spans="1:7" x14ac:dyDescent="0.25">
      <c r="A3712">
        <v>3711</v>
      </c>
      <c r="B3712">
        <v>230.18462599999998</v>
      </c>
      <c r="C3712">
        <v>5.6457369999999996</v>
      </c>
      <c r="F3712">
        <v>214.04124300000001</v>
      </c>
      <c r="G3712">
        <v>5.4055669999999996</v>
      </c>
    </row>
    <row r="3713" spans="1:9" x14ac:dyDescent="0.25">
      <c r="A3713">
        <v>3712</v>
      </c>
      <c r="B3713">
        <v>230.18462599999998</v>
      </c>
      <c r="C3713">
        <v>5.6457369999999996</v>
      </c>
      <c r="F3713">
        <v>214.04124300000001</v>
      </c>
      <c r="G3713">
        <v>5.4055669999999996</v>
      </c>
    </row>
    <row r="3714" spans="1:9" x14ac:dyDescent="0.25">
      <c r="A3714">
        <v>3713</v>
      </c>
      <c r="B3714">
        <v>230.18462599999998</v>
      </c>
      <c r="C3714">
        <v>5.6457369999999996</v>
      </c>
      <c r="F3714">
        <v>214.28220999999999</v>
      </c>
      <c r="G3714">
        <v>5.5857700000000001</v>
      </c>
    </row>
    <row r="3715" spans="1:9" x14ac:dyDescent="0.25">
      <c r="A3715">
        <v>3714</v>
      </c>
      <c r="B3715">
        <v>230.18462599999998</v>
      </c>
      <c r="C3715">
        <v>5.6457369999999996</v>
      </c>
      <c r="F3715">
        <v>214.28220999999999</v>
      </c>
      <c r="G3715">
        <v>5.5857700000000001</v>
      </c>
    </row>
    <row r="3716" spans="1:9" x14ac:dyDescent="0.25">
      <c r="A3716">
        <v>3715</v>
      </c>
      <c r="B3716">
        <v>230.18462599999998</v>
      </c>
      <c r="C3716">
        <v>5.6457369999999996</v>
      </c>
      <c r="F3716">
        <v>214.46291199999999</v>
      </c>
      <c r="G3716">
        <v>5.5857700000000001</v>
      </c>
    </row>
    <row r="3717" spans="1:9" x14ac:dyDescent="0.25">
      <c r="A3717">
        <v>3716</v>
      </c>
      <c r="B3717">
        <v>230.18462599999998</v>
      </c>
      <c r="C3717">
        <v>5.6457369999999996</v>
      </c>
    </row>
    <row r="3718" spans="1:9" x14ac:dyDescent="0.25">
      <c r="A3718">
        <v>3717</v>
      </c>
      <c r="B3718">
        <v>230.18462599999998</v>
      </c>
      <c r="C3718">
        <v>5.6457369999999996</v>
      </c>
    </row>
    <row r="3719" spans="1:9" x14ac:dyDescent="0.25">
      <c r="A3719">
        <v>3718</v>
      </c>
      <c r="B3719">
        <v>230.18462599999998</v>
      </c>
      <c r="C3719">
        <v>5.6457369999999996</v>
      </c>
    </row>
    <row r="3720" spans="1:9" x14ac:dyDescent="0.25">
      <c r="A3720">
        <v>3719</v>
      </c>
      <c r="B3720">
        <v>230.18462599999998</v>
      </c>
      <c r="C3720">
        <v>5.6457369999999996</v>
      </c>
    </row>
    <row r="3721" spans="1:9" x14ac:dyDescent="0.25">
      <c r="A3721">
        <v>3720</v>
      </c>
      <c r="B3721">
        <v>230.18462599999998</v>
      </c>
      <c r="C3721">
        <v>5.6457369999999996</v>
      </c>
    </row>
    <row r="3722" spans="1:9" x14ac:dyDescent="0.25">
      <c r="A3722">
        <v>3721</v>
      </c>
      <c r="B3722">
        <v>230.18462599999998</v>
      </c>
      <c r="C3722">
        <v>5.6457369999999996</v>
      </c>
    </row>
    <row r="3723" spans="1:9" x14ac:dyDescent="0.25">
      <c r="A3723">
        <v>3722</v>
      </c>
      <c r="B3723">
        <v>230.18462599999998</v>
      </c>
      <c r="C3723">
        <v>5.6457369999999996</v>
      </c>
    </row>
    <row r="3724" spans="1:9" x14ac:dyDescent="0.25">
      <c r="A3724">
        <v>3723</v>
      </c>
      <c r="B3724">
        <v>230.18462599999998</v>
      </c>
      <c r="C3724">
        <v>5.6457369999999996</v>
      </c>
    </row>
    <row r="3725" spans="1:9" x14ac:dyDescent="0.25">
      <c r="A3725">
        <v>3724</v>
      </c>
      <c r="B3725">
        <v>230.18462599999998</v>
      </c>
      <c r="C3725">
        <v>5.6457369999999996</v>
      </c>
      <c r="H3725">
        <v>225.727092</v>
      </c>
      <c r="I3725">
        <v>6.9070530000000003</v>
      </c>
    </row>
    <row r="3726" spans="1:9" x14ac:dyDescent="0.25">
      <c r="A3726">
        <v>3725</v>
      </c>
      <c r="B3726">
        <v>230.18462599999998</v>
      </c>
      <c r="C3726">
        <v>5.6457369999999996</v>
      </c>
      <c r="D3726">
        <v>237.65390299999999</v>
      </c>
      <c r="E3726">
        <v>6.6068160000000002</v>
      </c>
      <c r="H3726">
        <v>225.727092</v>
      </c>
      <c r="I3726">
        <v>6.9070530000000003</v>
      </c>
    </row>
    <row r="3727" spans="1:9" x14ac:dyDescent="0.25">
      <c r="A3727">
        <v>3726</v>
      </c>
      <c r="B3727">
        <v>230.365329</v>
      </c>
      <c r="C3727">
        <v>5.5857700000000001</v>
      </c>
      <c r="D3727">
        <v>237.65390299999999</v>
      </c>
      <c r="E3727">
        <v>6.6068160000000002</v>
      </c>
      <c r="H3727">
        <v>225.727092</v>
      </c>
      <c r="I3727">
        <v>6.9070530000000003</v>
      </c>
    </row>
    <row r="3728" spans="1:9" x14ac:dyDescent="0.25">
      <c r="A3728">
        <v>3727</v>
      </c>
      <c r="B3728">
        <v>230.365329</v>
      </c>
      <c r="C3728">
        <v>5.5857700000000001</v>
      </c>
      <c r="D3728">
        <v>237.65390299999999</v>
      </c>
      <c r="E3728">
        <v>6.6068160000000002</v>
      </c>
      <c r="H3728">
        <v>225.727092</v>
      </c>
      <c r="I3728">
        <v>6.9070530000000003</v>
      </c>
    </row>
    <row r="3729" spans="1:9" x14ac:dyDescent="0.25">
      <c r="A3729">
        <v>3728</v>
      </c>
      <c r="D3729">
        <v>237.65390299999999</v>
      </c>
      <c r="E3729">
        <v>6.6068160000000002</v>
      </c>
      <c r="H3729">
        <v>225.727092</v>
      </c>
      <c r="I3729">
        <v>6.9070530000000003</v>
      </c>
    </row>
    <row r="3730" spans="1:9" x14ac:dyDescent="0.25">
      <c r="A3730">
        <v>3729</v>
      </c>
      <c r="D3730">
        <v>237.65390299999999</v>
      </c>
      <c r="E3730">
        <v>6.6068160000000002</v>
      </c>
      <c r="H3730">
        <v>225.727092</v>
      </c>
      <c r="I3730">
        <v>6.9070530000000003</v>
      </c>
    </row>
    <row r="3731" spans="1:9" x14ac:dyDescent="0.25">
      <c r="A3731">
        <v>3730</v>
      </c>
      <c r="D3731">
        <v>237.65390299999999</v>
      </c>
      <c r="E3731">
        <v>6.6068160000000002</v>
      </c>
      <c r="H3731">
        <v>225.727092</v>
      </c>
      <c r="I3731">
        <v>6.9070530000000003</v>
      </c>
    </row>
    <row r="3732" spans="1:9" x14ac:dyDescent="0.25">
      <c r="A3732">
        <v>3731</v>
      </c>
      <c r="D3732">
        <v>237.65390299999999</v>
      </c>
      <c r="E3732">
        <v>6.6068160000000002</v>
      </c>
      <c r="H3732">
        <v>225.727092</v>
      </c>
      <c r="I3732">
        <v>6.9070530000000003</v>
      </c>
    </row>
    <row r="3733" spans="1:9" x14ac:dyDescent="0.25">
      <c r="A3733">
        <v>3732</v>
      </c>
      <c r="D3733">
        <v>237.65390299999999</v>
      </c>
      <c r="E3733">
        <v>6.6068160000000002</v>
      </c>
      <c r="H3733">
        <v>225.727092</v>
      </c>
      <c r="I3733">
        <v>6.9070530000000003</v>
      </c>
    </row>
    <row r="3734" spans="1:9" x14ac:dyDescent="0.25">
      <c r="A3734">
        <v>3733</v>
      </c>
      <c r="D3734">
        <v>237.65390299999999</v>
      </c>
      <c r="E3734">
        <v>6.6068160000000002</v>
      </c>
      <c r="H3734">
        <v>225.727092</v>
      </c>
      <c r="I3734">
        <v>6.9070530000000003</v>
      </c>
    </row>
    <row r="3735" spans="1:9" x14ac:dyDescent="0.25">
      <c r="A3735">
        <v>3734</v>
      </c>
      <c r="D3735">
        <v>237.65390299999999</v>
      </c>
      <c r="E3735">
        <v>6.6068160000000002</v>
      </c>
      <c r="H3735">
        <v>225.727092</v>
      </c>
      <c r="I3735">
        <v>6.9070530000000003</v>
      </c>
    </row>
    <row r="3736" spans="1:9" x14ac:dyDescent="0.25">
      <c r="A3736">
        <v>3735</v>
      </c>
      <c r="D3736">
        <v>237.65390299999999</v>
      </c>
      <c r="E3736">
        <v>6.6068160000000002</v>
      </c>
      <c r="H3736">
        <v>225.727092</v>
      </c>
      <c r="I3736">
        <v>6.9070530000000003</v>
      </c>
    </row>
    <row r="3737" spans="1:9" x14ac:dyDescent="0.25">
      <c r="A3737">
        <v>3736</v>
      </c>
      <c r="D3737">
        <v>237.65390299999999</v>
      </c>
      <c r="E3737">
        <v>6.6068160000000002</v>
      </c>
      <c r="H3737">
        <v>225.727092</v>
      </c>
      <c r="I3737">
        <v>6.9070530000000003</v>
      </c>
    </row>
    <row r="3738" spans="1:9" x14ac:dyDescent="0.25">
      <c r="A3738">
        <v>3737</v>
      </c>
      <c r="D3738">
        <v>237.65390299999999</v>
      </c>
      <c r="E3738">
        <v>6.6068160000000002</v>
      </c>
      <c r="F3738">
        <v>230.30506</v>
      </c>
      <c r="G3738">
        <v>3.4235419999999999</v>
      </c>
      <c r="H3738">
        <v>225.78735599999999</v>
      </c>
      <c r="I3738">
        <v>6.9070530000000003</v>
      </c>
    </row>
    <row r="3739" spans="1:9" x14ac:dyDescent="0.25">
      <c r="A3739">
        <v>3738</v>
      </c>
      <c r="D3739">
        <v>237.65390299999999</v>
      </c>
      <c r="E3739">
        <v>6.6068160000000002</v>
      </c>
      <c r="F3739">
        <v>230.30506</v>
      </c>
      <c r="G3739">
        <v>3.4235419999999999</v>
      </c>
      <c r="H3739">
        <v>225.96805799999998</v>
      </c>
      <c r="I3739">
        <v>6.9070530000000003</v>
      </c>
    </row>
    <row r="3740" spans="1:9" x14ac:dyDescent="0.25">
      <c r="A3740">
        <v>3739</v>
      </c>
      <c r="D3740">
        <v>237.65390299999999</v>
      </c>
      <c r="E3740">
        <v>6.6068160000000002</v>
      </c>
      <c r="F3740">
        <v>230.30506</v>
      </c>
      <c r="G3740">
        <v>3.4235419999999999</v>
      </c>
      <c r="H3740">
        <v>225.96805799999998</v>
      </c>
      <c r="I3740">
        <v>6.9070530000000003</v>
      </c>
    </row>
    <row r="3741" spans="1:9" x14ac:dyDescent="0.25">
      <c r="A3741">
        <v>3740</v>
      </c>
      <c r="D3741">
        <v>237.65390299999999</v>
      </c>
      <c r="E3741">
        <v>6.6068160000000002</v>
      </c>
      <c r="F3741">
        <v>230.30506</v>
      </c>
      <c r="G3741">
        <v>3.4235419999999999</v>
      </c>
      <c r="H3741">
        <v>225.96805799999998</v>
      </c>
      <c r="I3741">
        <v>6.9070530000000003</v>
      </c>
    </row>
    <row r="3742" spans="1:9" x14ac:dyDescent="0.25">
      <c r="A3742">
        <v>3741</v>
      </c>
      <c r="D3742">
        <v>237.65390299999999</v>
      </c>
      <c r="E3742">
        <v>6.6068160000000002</v>
      </c>
      <c r="F3742">
        <v>230.30506</v>
      </c>
      <c r="G3742">
        <v>3.4235419999999999</v>
      </c>
      <c r="H3742">
        <v>226.028323</v>
      </c>
      <c r="I3742">
        <v>6.9070530000000003</v>
      </c>
    </row>
    <row r="3743" spans="1:9" x14ac:dyDescent="0.25">
      <c r="A3743">
        <v>3742</v>
      </c>
      <c r="D3743">
        <v>237.65390299999999</v>
      </c>
      <c r="E3743">
        <v>6.6068160000000002</v>
      </c>
      <c r="F3743">
        <v>230.30506</v>
      </c>
      <c r="G3743">
        <v>3.4235419999999999</v>
      </c>
      <c r="H3743">
        <v>226.028323</v>
      </c>
      <c r="I3743">
        <v>6.9070530000000003</v>
      </c>
    </row>
    <row r="3744" spans="1:9" x14ac:dyDescent="0.25">
      <c r="A3744">
        <v>3743</v>
      </c>
      <c r="B3744">
        <v>243.436511</v>
      </c>
      <c r="C3744">
        <v>4.0841839999999996</v>
      </c>
      <c r="D3744">
        <v>237.65390299999999</v>
      </c>
      <c r="E3744">
        <v>6.6068160000000002</v>
      </c>
      <c r="F3744">
        <v>230.30506</v>
      </c>
      <c r="G3744">
        <v>3.4235419999999999</v>
      </c>
      <c r="H3744">
        <v>226.028323</v>
      </c>
      <c r="I3744">
        <v>6.9070530000000003</v>
      </c>
    </row>
    <row r="3745" spans="1:9" x14ac:dyDescent="0.25">
      <c r="A3745">
        <v>3744</v>
      </c>
      <c r="B3745">
        <v>243.436511</v>
      </c>
      <c r="C3745">
        <v>4.0841839999999996</v>
      </c>
      <c r="D3745">
        <v>237.65390299999999</v>
      </c>
      <c r="E3745">
        <v>6.6068160000000002</v>
      </c>
      <c r="F3745">
        <v>230.30506</v>
      </c>
      <c r="G3745">
        <v>3.4235419999999999</v>
      </c>
      <c r="H3745">
        <v>226.028323</v>
      </c>
      <c r="I3745">
        <v>6.9070530000000003</v>
      </c>
    </row>
    <row r="3746" spans="1:9" x14ac:dyDescent="0.25">
      <c r="A3746">
        <v>3745</v>
      </c>
      <c r="B3746">
        <v>243.436511</v>
      </c>
      <c r="C3746">
        <v>4.0841839999999996</v>
      </c>
      <c r="D3746">
        <v>237.71406999999999</v>
      </c>
      <c r="E3746">
        <v>6.6068160000000002</v>
      </c>
      <c r="F3746">
        <v>230.30506</v>
      </c>
      <c r="G3746">
        <v>3.4235419999999999</v>
      </c>
      <c r="H3746">
        <v>226.028323</v>
      </c>
      <c r="I3746">
        <v>6.9070530000000003</v>
      </c>
    </row>
    <row r="3747" spans="1:9" x14ac:dyDescent="0.25">
      <c r="A3747">
        <v>3746</v>
      </c>
      <c r="B3747">
        <v>243.436511</v>
      </c>
      <c r="C3747">
        <v>4.0841839999999996</v>
      </c>
      <c r="D3747">
        <v>237.774337</v>
      </c>
      <c r="E3747">
        <v>6.6068160000000002</v>
      </c>
      <c r="F3747">
        <v>230.30506</v>
      </c>
      <c r="G3747">
        <v>3.4235419999999999</v>
      </c>
      <c r="H3747">
        <v>226.028323</v>
      </c>
      <c r="I3747">
        <v>6.9070530000000003</v>
      </c>
    </row>
    <row r="3748" spans="1:9" x14ac:dyDescent="0.25">
      <c r="A3748">
        <v>3747</v>
      </c>
      <c r="B3748">
        <v>243.436511</v>
      </c>
      <c r="C3748">
        <v>4.0841839999999996</v>
      </c>
      <c r="D3748">
        <v>237.774337</v>
      </c>
      <c r="E3748">
        <v>6.6068160000000002</v>
      </c>
      <c r="F3748">
        <v>230.42549400000001</v>
      </c>
      <c r="G3748">
        <v>3.2433399999999999</v>
      </c>
      <c r="H3748">
        <v>226.088492</v>
      </c>
      <c r="I3748">
        <v>6.8469860000000002</v>
      </c>
    </row>
    <row r="3749" spans="1:9" x14ac:dyDescent="0.25">
      <c r="A3749">
        <v>3748</v>
      </c>
      <c r="B3749">
        <v>243.436511</v>
      </c>
      <c r="C3749">
        <v>4.0841839999999996</v>
      </c>
      <c r="D3749">
        <v>237.955037</v>
      </c>
      <c r="E3749">
        <v>6.6068160000000002</v>
      </c>
      <c r="F3749">
        <v>230.60619600000001</v>
      </c>
      <c r="G3749">
        <v>3.2433399999999999</v>
      </c>
      <c r="H3749">
        <v>226.44999200000001</v>
      </c>
      <c r="I3749">
        <v>6.786918</v>
      </c>
    </row>
    <row r="3750" spans="1:9" x14ac:dyDescent="0.25">
      <c r="A3750">
        <v>3749</v>
      </c>
      <c r="B3750">
        <v>243.436511</v>
      </c>
      <c r="C3750">
        <v>4.0841839999999996</v>
      </c>
      <c r="D3750">
        <v>238.07557</v>
      </c>
      <c r="E3750">
        <v>6.6667829999999997</v>
      </c>
      <c r="F3750">
        <v>230.60619600000001</v>
      </c>
      <c r="G3750">
        <v>3.2433399999999999</v>
      </c>
      <c r="H3750">
        <v>226.63068999999999</v>
      </c>
      <c r="I3750">
        <v>6.786918</v>
      </c>
    </row>
    <row r="3751" spans="1:9" x14ac:dyDescent="0.25">
      <c r="A3751">
        <v>3750</v>
      </c>
      <c r="B3751">
        <v>243.436511</v>
      </c>
      <c r="C3751">
        <v>4.0841839999999996</v>
      </c>
      <c r="F3751">
        <v>230.60619600000001</v>
      </c>
      <c r="G3751">
        <v>3.2433399999999999</v>
      </c>
      <c r="H3751">
        <v>226.69085999999999</v>
      </c>
      <c r="I3751">
        <v>6.786918</v>
      </c>
    </row>
    <row r="3752" spans="1:9" x14ac:dyDescent="0.25">
      <c r="A3752">
        <v>3751</v>
      </c>
      <c r="B3752">
        <v>243.436511</v>
      </c>
      <c r="C3752">
        <v>4.0841839999999996</v>
      </c>
      <c r="F3752">
        <v>230.60619600000001</v>
      </c>
      <c r="G3752">
        <v>3.2433399999999999</v>
      </c>
    </row>
    <row r="3753" spans="1:9" x14ac:dyDescent="0.25">
      <c r="A3753">
        <v>3752</v>
      </c>
      <c r="B3753">
        <v>243.436511</v>
      </c>
      <c r="C3753">
        <v>4.0841839999999996</v>
      </c>
      <c r="F3753">
        <v>230.60619600000001</v>
      </c>
      <c r="G3753">
        <v>3.2433399999999999</v>
      </c>
    </row>
    <row r="3754" spans="1:9" x14ac:dyDescent="0.25">
      <c r="A3754">
        <v>3753</v>
      </c>
      <c r="B3754">
        <v>243.436511</v>
      </c>
      <c r="C3754">
        <v>4.0841839999999996</v>
      </c>
      <c r="F3754">
        <v>230.60619600000001</v>
      </c>
      <c r="G3754">
        <v>3.2433399999999999</v>
      </c>
    </row>
    <row r="3755" spans="1:9" x14ac:dyDescent="0.25">
      <c r="A3755">
        <v>3754</v>
      </c>
      <c r="B3755">
        <v>243.436511</v>
      </c>
      <c r="C3755">
        <v>4.0841839999999996</v>
      </c>
      <c r="F3755">
        <v>230.60619600000001</v>
      </c>
      <c r="G3755">
        <v>3.2433399999999999</v>
      </c>
    </row>
    <row r="3756" spans="1:9" x14ac:dyDescent="0.25">
      <c r="A3756">
        <v>3755</v>
      </c>
      <c r="B3756">
        <v>243.436511</v>
      </c>
      <c r="C3756">
        <v>4.0841839999999996</v>
      </c>
      <c r="F3756">
        <v>230.60619600000001</v>
      </c>
      <c r="G3756">
        <v>3.2433399999999999</v>
      </c>
    </row>
    <row r="3757" spans="1:9" x14ac:dyDescent="0.25">
      <c r="A3757">
        <v>3756</v>
      </c>
      <c r="B3757">
        <v>243.436511</v>
      </c>
      <c r="C3757">
        <v>4.0841839999999996</v>
      </c>
      <c r="F3757">
        <v>230.60619600000001</v>
      </c>
      <c r="G3757">
        <v>3.2433399999999999</v>
      </c>
    </row>
    <row r="3758" spans="1:9" x14ac:dyDescent="0.25">
      <c r="A3758">
        <v>3757</v>
      </c>
      <c r="B3758">
        <v>243.436511</v>
      </c>
      <c r="C3758">
        <v>4.0841839999999996</v>
      </c>
      <c r="F3758">
        <v>230.60619600000001</v>
      </c>
      <c r="G3758">
        <v>3.2433399999999999</v>
      </c>
    </row>
    <row r="3759" spans="1:9" x14ac:dyDescent="0.25">
      <c r="A3759">
        <v>3758</v>
      </c>
      <c r="B3759">
        <v>243.436511</v>
      </c>
      <c r="C3759">
        <v>4.0841839999999996</v>
      </c>
      <c r="F3759">
        <v>230.60619600000001</v>
      </c>
      <c r="G3759">
        <v>3.2433399999999999</v>
      </c>
    </row>
    <row r="3760" spans="1:9" x14ac:dyDescent="0.25">
      <c r="A3760">
        <v>3759</v>
      </c>
      <c r="B3760">
        <v>243.436511</v>
      </c>
      <c r="C3760">
        <v>4.0841839999999996</v>
      </c>
      <c r="F3760">
        <v>230.60619600000001</v>
      </c>
      <c r="G3760">
        <v>3.2433399999999999</v>
      </c>
    </row>
    <row r="3761" spans="1:7" x14ac:dyDescent="0.25">
      <c r="A3761">
        <v>3760</v>
      </c>
      <c r="B3761">
        <v>243.436511</v>
      </c>
      <c r="C3761">
        <v>4.0841839999999996</v>
      </c>
      <c r="F3761">
        <v>230.60619600000001</v>
      </c>
      <c r="G3761">
        <v>3.2433399999999999</v>
      </c>
    </row>
    <row r="3762" spans="1:7" x14ac:dyDescent="0.25">
      <c r="A3762">
        <v>3761</v>
      </c>
      <c r="B3762">
        <v>243.436511</v>
      </c>
      <c r="C3762">
        <v>4.0841839999999996</v>
      </c>
      <c r="F3762">
        <v>230.666461</v>
      </c>
      <c r="G3762">
        <v>3.3034080000000001</v>
      </c>
    </row>
    <row r="3763" spans="1:7" x14ac:dyDescent="0.25">
      <c r="A3763">
        <v>3762</v>
      </c>
      <c r="B3763">
        <v>243.436511</v>
      </c>
      <c r="C3763">
        <v>4.0841839999999996</v>
      </c>
      <c r="F3763">
        <v>230.666461</v>
      </c>
      <c r="G3763">
        <v>3.3034080000000001</v>
      </c>
    </row>
    <row r="3764" spans="1:7" x14ac:dyDescent="0.25">
      <c r="A3764">
        <v>3763</v>
      </c>
      <c r="B3764">
        <v>243.436511</v>
      </c>
      <c r="C3764">
        <v>4.0841839999999996</v>
      </c>
      <c r="F3764">
        <v>230.666461</v>
      </c>
      <c r="G3764">
        <v>3.3034080000000001</v>
      </c>
    </row>
    <row r="3765" spans="1:7" x14ac:dyDescent="0.25">
      <c r="A3765">
        <v>3764</v>
      </c>
      <c r="B3765">
        <v>243.436511</v>
      </c>
      <c r="C3765">
        <v>4.0841839999999996</v>
      </c>
      <c r="F3765">
        <v>230.666461</v>
      </c>
      <c r="G3765">
        <v>3.3034080000000001</v>
      </c>
    </row>
    <row r="3766" spans="1:7" x14ac:dyDescent="0.25">
      <c r="A3766">
        <v>3765</v>
      </c>
      <c r="B3766">
        <v>243.436511</v>
      </c>
      <c r="C3766">
        <v>4.0841839999999996</v>
      </c>
      <c r="F3766">
        <v>230.666461</v>
      </c>
      <c r="G3766">
        <v>3.3034080000000001</v>
      </c>
    </row>
    <row r="3767" spans="1:7" x14ac:dyDescent="0.25">
      <c r="A3767">
        <v>3766</v>
      </c>
      <c r="B3767">
        <v>243.436511</v>
      </c>
      <c r="C3767">
        <v>4.0841839999999996</v>
      </c>
      <c r="F3767">
        <v>230.72672900000001</v>
      </c>
      <c r="G3767">
        <v>3.3034080000000001</v>
      </c>
    </row>
    <row r="3768" spans="1:7" x14ac:dyDescent="0.25">
      <c r="A3768">
        <v>3767</v>
      </c>
      <c r="B3768">
        <v>243.436511</v>
      </c>
      <c r="C3768">
        <v>4.0841839999999996</v>
      </c>
      <c r="F3768">
        <v>230.72672900000001</v>
      </c>
      <c r="G3768">
        <v>3.3034080000000001</v>
      </c>
    </row>
    <row r="3769" spans="1:7" x14ac:dyDescent="0.25">
      <c r="A3769">
        <v>3768</v>
      </c>
      <c r="B3769">
        <v>243.436511</v>
      </c>
      <c r="C3769">
        <v>4.0841839999999996</v>
      </c>
      <c r="F3769">
        <v>230.72672900000001</v>
      </c>
      <c r="G3769">
        <v>3.3034080000000001</v>
      </c>
    </row>
    <row r="3770" spans="1:7" x14ac:dyDescent="0.25">
      <c r="A3770">
        <v>3769</v>
      </c>
      <c r="B3770">
        <v>243.436511</v>
      </c>
      <c r="C3770">
        <v>4.0841839999999996</v>
      </c>
      <c r="F3770">
        <v>230.84716299999999</v>
      </c>
      <c r="G3770">
        <v>3.3034080000000001</v>
      </c>
    </row>
    <row r="3771" spans="1:7" x14ac:dyDescent="0.25">
      <c r="A3771">
        <v>3770</v>
      </c>
      <c r="B3771">
        <v>243.436511</v>
      </c>
      <c r="C3771">
        <v>4.0841839999999996</v>
      </c>
      <c r="F3771">
        <v>231.08813000000001</v>
      </c>
      <c r="G3771">
        <v>3.3034080000000001</v>
      </c>
    </row>
    <row r="3772" spans="1:7" x14ac:dyDescent="0.25">
      <c r="A3772">
        <v>3771</v>
      </c>
      <c r="B3772">
        <v>243.436511</v>
      </c>
      <c r="C3772">
        <v>4.0841839999999996</v>
      </c>
      <c r="D3772">
        <v>250.06254999999999</v>
      </c>
      <c r="E3772">
        <v>5.7658719999999999</v>
      </c>
      <c r="F3772">
        <v>231.08813000000001</v>
      </c>
      <c r="G3772">
        <v>3.3034080000000001</v>
      </c>
    </row>
    <row r="3773" spans="1:7" x14ac:dyDescent="0.25">
      <c r="A3773">
        <v>3772</v>
      </c>
      <c r="B3773">
        <v>243.436511</v>
      </c>
      <c r="C3773">
        <v>4.0841839999999996</v>
      </c>
      <c r="D3773">
        <v>250.06254999999999</v>
      </c>
      <c r="E3773">
        <v>5.7658719999999999</v>
      </c>
      <c r="F3773">
        <v>231.08813000000001</v>
      </c>
      <c r="G3773">
        <v>3.3034080000000001</v>
      </c>
    </row>
    <row r="3774" spans="1:7" x14ac:dyDescent="0.25">
      <c r="A3774">
        <v>3773</v>
      </c>
      <c r="B3774">
        <v>243.436511</v>
      </c>
      <c r="C3774">
        <v>4.0841839999999996</v>
      </c>
      <c r="D3774">
        <v>250.06254999999999</v>
      </c>
      <c r="E3774">
        <v>5.7658719999999999</v>
      </c>
      <c r="F3774">
        <v>231.148394</v>
      </c>
      <c r="G3774">
        <v>3.3034080000000001</v>
      </c>
    </row>
    <row r="3775" spans="1:7" x14ac:dyDescent="0.25">
      <c r="A3775">
        <v>3774</v>
      </c>
      <c r="B3775">
        <v>243.436511</v>
      </c>
      <c r="C3775">
        <v>4.0841839999999996</v>
      </c>
      <c r="D3775">
        <v>250.06254999999999</v>
      </c>
      <c r="E3775">
        <v>5.7658719999999999</v>
      </c>
      <c r="F3775">
        <v>231.389262</v>
      </c>
      <c r="G3775">
        <v>3.3634750000000002</v>
      </c>
    </row>
    <row r="3776" spans="1:7" x14ac:dyDescent="0.25">
      <c r="A3776">
        <v>3775</v>
      </c>
      <c r="B3776">
        <v>243.436511</v>
      </c>
      <c r="C3776">
        <v>4.0841839999999996</v>
      </c>
      <c r="D3776">
        <v>250.06254999999999</v>
      </c>
      <c r="E3776">
        <v>5.7658719999999999</v>
      </c>
      <c r="F3776">
        <v>231.389262</v>
      </c>
      <c r="G3776">
        <v>3.3634750000000002</v>
      </c>
    </row>
    <row r="3777" spans="1:9" x14ac:dyDescent="0.25">
      <c r="A3777">
        <v>3776</v>
      </c>
      <c r="D3777">
        <v>250.06254999999999</v>
      </c>
      <c r="E3777">
        <v>5.7658719999999999</v>
      </c>
    </row>
    <row r="3778" spans="1:9" x14ac:dyDescent="0.25">
      <c r="A3778">
        <v>3777</v>
      </c>
      <c r="D3778">
        <v>250.06254999999999</v>
      </c>
      <c r="E3778">
        <v>5.7658719999999999</v>
      </c>
    </row>
    <row r="3779" spans="1:9" x14ac:dyDescent="0.25">
      <c r="A3779">
        <v>3778</v>
      </c>
      <c r="D3779">
        <v>250.06254999999999</v>
      </c>
      <c r="E3779">
        <v>5.7658719999999999</v>
      </c>
    </row>
    <row r="3780" spans="1:9" x14ac:dyDescent="0.25">
      <c r="A3780">
        <v>3779</v>
      </c>
      <c r="D3780">
        <v>250.06254999999999</v>
      </c>
      <c r="E3780">
        <v>5.7658719999999999</v>
      </c>
    </row>
    <row r="3781" spans="1:9" x14ac:dyDescent="0.25">
      <c r="A3781">
        <v>3780</v>
      </c>
      <c r="D3781">
        <v>250.06254999999999</v>
      </c>
      <c r="E3781">
        <v>5.7658719999999999</v>
      </c>
    </row>
    <row r="3782" spans="1:9" x14ac:dyDescent="0.25">
      <c r="A3782">
        <v>3781</v>
      </c>
      <c r="D3782">
        <v>250.06254999999999</v>
      </c>
      <c r="E3782">
        <v>5.7658719999999999</v>
      </c>
    </row>
    <row r="3783" spans="1:9" x14ac:dyDescent="0.25">
      <c r="A3783">
        <v>3782</v>
      </c>
      <c r="D3783">
        <v>250.06254999999999</v>
      </c>
      <c r="E3783">
        <v>5.7658719999999999</v>
      </c>
    </row>
    <row r="3784" spans="1:9" x14ac:dyDescent="0.25">
      <c r="A3784">
        <v>3783</v>
      </c>
      <c r="D3784">
        <v>250.06254999999999</v>
      </c>
      <c r="E3784">
        <v>5.7658719999999999</v>
      </c>
    </row>
    <row r="3785" spans="1:9" x14ac:dyDescent="0.25">
      <c r="A3785">
        <v>3784</v>
      </c>
      <c r="D3785">
        <v>250.06254999999999</v>
      </c>
      <c r="E3785">
        <v>5.7658719999999999</v>
      </c>
      <c r="H3785">
        <v>241.207841</v>
      </c>
      <c r="I3785">
        <v>5.7658719999999999</v>
      </c>
    </row>
    <row r="3786" spans="1:9" x14ac:dyDescent="0.25">
      <c r="A3786">
        <v>3785</v>
      </c>
      <c r="D3786">
        <v>250.06254999999999</v>
      </c>
      <c r="E3786">
        <v>5.7658719999999999</v>
      </c>
      <c r="H3786">
        <v>241.207841</v>
      </c>
      <c r="I3786">
        <v>5.7658719999999999</v>
      </c>
    </row>
    <row r="3787" spans="1:9" x14ac:dyDescent="0.25">
      <c r="A3787">
        <v>3786</v>
      </c>
      <c r="D3787">
        <v>250.06254999999999</v>
      </c>
      <c r="E3787">
        <v>5.7658719999999999</v>
      </c>
      <c r="H3787">
        <v>241.207841</v>
      </c>
      <c r="I3787">
        <v>5.7658719999999999</v>
      </c>
    </row>
    <row r="3788" spans="1:9" x14ac:dyDescent="0.25">
      <c r="A3788">
        <v>3787</v>
      </c>
      <c r="D3788">
        <v>250.06254999999999</v>
      </c>
      <c r="E3788">
        <v>5.7658719999999999</v>
      </c>
      <c r="H3788">
        <v>241.207841</v>
      </c>
      <c r="I3788">
        <v>5.7658719999999999</v>
      </c>
    </row>
    <row r="3789" spans="1:9" x14ac:dyDescent="0.25">
      <c r="A3789">
        <v>3788</v>
      </c>
      <c r="D3789">
        <v>250.06254999999999</v>
      </c>
      <c r="E3789">
        <v>5.7658719999999999</v>
      </c>
      <c r="H3789">
        <v>241.207841</v>
      </c>
      <c r="I3789">
        <v>5.7658719999999999</v>
      </c>
    </row>
    <row r="3790" spans="1:9" x14ac:dyDescent="0.25">
      <c r="A3790">
        <v>3789</v>
      </c>
      <c r="D3790">
        <v>250.06254999999999</v>
      </c>
      <c r="E3790">
        <v>5.7658719999999999</v>
      </c>
      <c r="F3790">
        <v>243.01494300000002</v>
      </c>
      <c r="G3790">
        <v>3.0030709999999998</v>
      </c>
      <c r="H3790">
        <v>241.207841</v>
      </c>
      <c r="I3790">
        <v>5.7658719999999999</v>
      </c>
    </row>
    <row r="3791" spans="1:9" x14ac:dyDescent="0.25">
      <c r="A3791">
        <v>3790</v>
      </c>
      <c r="D3791">
        <v>250.06254999999999</v>
      </c>
      <c r="E3791">
        <v>5.7658719999999999</v>
      </c>
      <c r="F3791">
        <v>243.01494300000002</v>
      </c>
      <c r="G3791">
        <v>3.0030709999999998</v>
      </c>
      <c r="H3791">
        <v>241.207841</v>
      </c>
      <c r="I3791">
        <v>5.7658719999999999</v>
      </c>
    </row>
    <row r="3792" spans="1:9" x14ac:dyDescent="0.25">
      <c r="A3792">
        <v>3791</v>
      </c>
      <c r="D3792">
        <v>250.06254999999999</v>
      </c>
      <c r="E3792">
        <v>5.7658719999999999</v>
      </c>
      <c r="F3792">
        <v>243.01494300000002</v>
      </c>
      <c r="G3792">
        <v>3.0030709999999998</v>
      </c>
      <c r="H3792">
        <v>241.207841</v>
      </c>
      <c r="I3792">
        <v>5.7658719999999999</v>
      </c>
    </row>
    <row r="3793" spans="1:11" x14ac:dyDescent="0.25">
      <c r="A3793">
        <v>3792</v>
      </c>
      <c r="D3793">
        <v>250.06254999999999</v>
      </c>
      <c r="E3793">
        <v>5.7658719999999999</v>
      </c>
      <c r="F3793">
        <v>243.01494300000002</v>
      </c>
      <c r="G3793">
        <v>3.0030709999999998</v>
      </c>
      <c r="H3793">
        <v>241.207841</v>
      </c>
      <c r="I3793">
        <v>5.7658719999999999</v>
      </c>
    </row>
    <row r="3794" spans="1:11" x14ac:dyDescent="0.25">
      <c r="A3794">
        <v>3793</v>
      </c>
      <c r="D3794">
        <v>250.06254999999999</v>
      </c>
      <c r="E3794">
        <v>5.7658719999999999</v>
      </c>
      <c r="F3794">
        <v>243.01494300000002</v>
      </c>
      <c r="G3794">
        <v>3.0030709999999998</v>
      </c>
      <c r="H3794">
        <v>241.207841</v>
      </c>
      <c r="I3794">
        <v>5.7658719999999999</v>
      </c>
    </row>
    <row r="3795" spans="1:11" x14ac:dyDescent="0.25">
      <c r="A3795">
        <v>3794</v>
      </c>
      <c r="B3795">
        <v>255.00192300000001</v>
      </c>
      <c r="C3795">
        <v>3.4836100000000001</v>
      </c>
      <c r="D3795">
        <v>250.06254999999999</v>
      </c>
      <c r="E3795">
        <v>5.7658719999999999</v>
      </c>
      <c r="F3795">
        <v>243.01494300000002</v>
      </c>
      <c r="G3795">
        <v>3.0030709999999998</v>
      </c>
      <c r="H3795">
        <v>241.207841</v>
      </c>
      <c r="I3795">
        <v>5.7658719999999999</v>
      </c>
    </row>
    <row r="3796" spans="1:11" x14ac:dyDescent="0.25">
      <c r="A3796">
        <v>3795</v>
      </c>
      <c r="B3796">
        <v>255.00192300000001</v>
      </c>
      <c r="C3796">
        <v>3.4836100000000001</v>
      </c>
      <c r="D3796">
        <v>250.06254999999999</v>
      </c>
      <c r="E3796">
        <v>5.7658719999999999</v>
      </c>
      <c r="F3796">
        <v>243.01494300000002</v>
      </c>
      <c r="G3796">
        <v>3.0030709999999998</v>
      </c>
      <c r="H3796">
        <v>241.207841</v>
      </c>
      <c r="I3796">
        <v>5.7658719999999999</v>
      </c>
    </row>
    <row r="3797" spans="1:11" x14ac:dyDescent="0.25">
      <c r="A3797">
        <v>3796</v>
      </c>
      <c r="B3797">
        <v>255.00192300000001</v>
      </c>
      <c r="C3797">
        <v>3.4836100000000001</v>
      </c>
      <c r="D3797">
        <v>250.06254999999999</v>
      </c>
      <c r="E3797">
        <v>5.7658719999999999</v>
      </c>
      <c r="F3797">
        <v>243.01494300000002</v>
      </c>
      <c r="G3797">
        <v>3.0030709999999998</v>
      </c>
      <c r="H3797">
        <v>241.207841</v>
      </c>
      <c r="I3797">
        <v>5.7658719999999999</v>
      </c>
    </row>
    <row r="3798" spans="1:11" x14ac:dyDescent="0.25">
      <c r="A3798">
        <v>3797</v>
      </c>
      <c r="B3798">
        <v>255.00192300000001</v>
      </c>
      <c r="C3798">
        <v>3.4836100000000001</v>
      </c>
      <c r="D3798">
        <v>250.06254999999999</v>
      </c>
      <c r="E3798">
        <v>5.7658719999999999</v>
      </c>
      <c r="F3798">
        <v>243.01494300000002</v>
      </c>
      <c r="G3798">
        <v>3.0030709999999998</v>
      </c>
      <c r="H3798">
        <v>241.207841</v>
      </c>
      <c r="I3798">
        <v>5.7658719999999999</v>
      </c>
    </row>
    <row r="3799" spans="1:11" x14ac:dyDescent="0.25">
      <c r="A3799">
        <v>3798</v>
      </c>
      <c r="B3799">
        <v>255.00192300000001</v>
      </c>
      <c r="C3799">
        <v>3.4836100000000001</v>
      </c>
      <c r="D3799">
        <v>250.06254999999999</v>
      </c>
      <c r="E3799">
        <v>5.7658719999999999</v>
      </c>
      <c r="F3799">
        <v>243.01494300000002</v>
      </c>
      <c r="G3799">
        <v>3.0030709999999998</v>
      </c>
      <c r="H3799">
        <v>241.207841</v>
      </c>
      <c r="I3799">
        <v>5.7658719999999999</v>
      </c>
    </row>
    <row r="3800" spans="1:11" x14ac:dyDescent="0.25">
      <c r="A3800">
        <v>3799</v>
      </c>
      <c r="B3800">
        <v>255.00192300000001</v>
      </c>
      <c r="C3800">
        <v>3.4836100000000001</v>
      </c>
      <c r="D3800">
        <v>250.06254999999999</v>
      </c>
      <c r="E3800">
        <v>5.7658719999999999</v>
      </c>
      <c r="F3800">
        <v>243.01494300000002</v>
      </c>
      <c r="G3800">
        <v>3.0030709999999998</v>
      </c>
      <c r="H3800">
        <v>241.207841</v>
      </c>
      <c r="I3800">
        <v>5.7658719999999999</v>
      </c>
    </row>
    <row r="3801" spans="1:11" x14ac:dyDescent="0.25">
      <c r="A3801">
        <v>3800</v>
      </c>
      <c r="B3801">
        <v>255.00192300000001</v>
      </c>
      <c r="C3801">
        <v>3.4836100000000001</v>
      </c>
      <c r="D3801">
        <v>250.06254999999999</v>
      </c>
      <c r="E3801">
        <v>5.7658719999999999</v>
      </c>
      <c r="F3801">
        <v>243.01494300000002</v>
      </c>
      <c r="G3801">
        <v>3.0030709999999998</v>
      </c>
      <c r="H3801">
        <v>241.207841</v>
      </c>
      <c r="I3801">
        <v>5.7658719999999999</v>
      </c>
    </row>
    <row r="3802" spans="1:11" x14ac:dyDescent="0.25">
      <c r="A3802">
        <v>3801</v>
      </c>
      <c r="J3802">
        <v>213.07747499999999</v>
      </c>
      <c r="K3802">
        <v>11.892149</v>
      </c>
    </row>
    <row r="3803" spans="1:11" x14ac:dyDescent="0.25">
      <c r="A3803">
        <v>3802</v>
      </c>
    </row>
    <row r="3804" spans="1:11" x14ac:dyDescent="0.25">
      <c r="A3804">
        <v>3803</v>
      </c>
    </row>
    <row r="3805" spans="1:11" x14ac:dyDescent="0.25">
      <c r="A3805">
        <v>3804</v>
      </c>
    </row>
    <row r="3806" spans="1:11" x14ac:dyDescent="0.25">
      <c r="A3806">
        <v>3805</v>
      </c>
    </row>
    <row r="3807" spans="1:11" x14ac:dyDescent="0.25">
      <c r="A3807">
        <v>3806</v>
      </c>
    </row>
    <row r="3808" spans="1:1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1" x14ac:dyDescent="0.25">
      <c r="A3921">
        <v>3920</v>
      </c>
    </row>
    <row r="3922" spans="1:11" x14ac:dyDescent="0.25">
      <c r="A3922">
        <v>3921</v>
      </c>
      <c r="J3922">
        <v>211.63187299999998</v>
      </c>
      <c r="K3922">
        <v>11.651978</v>
      </c>
    </row>
    <row r="3923" spans="1:11" x14ac:dyDescent="0.25">
      <c r="A3923">
        <v>3922</v>
      </c>
    </row>
    <row r="3924" spans="1:11" x14ac:dyDescent="0.25">
      <c r="A3924">
        <v>3923</v>
      </c>
    </row>
    <row r="3925" spans="1:11" x14ac:dyDescent="0.25">
      <c r="A3925">
        <v>3924</v>
      </c>
    </row>
    <row r="3926" spans="1:11" x14ac:dyDescent="0.25">
      <c r="A3926">
        <v>3925</v>
      </c>
    </row>
    <row r="3927" spans="1:11" x14ac:dyDescent="0.25">
      <c r="A3927">
        <v>3926</v>
      </c>
    </row>
    <row r="3928" spans="1:11" x14ac:dyDescent="0.25">
      <c r="A3928">
        <v>3927</v>
      </c>
    </row>
    <row r="3929" spans="1:11" x14ac:dyDescent="0.25">
      <c r="A3929">
        <v>3928</v>
      </c>
    </row>
    <row r="3930" spans="1:11" x14ac:dyDescent="0.25">
      <c r="A3930">
        <v>3929</v>
      </c>
    </row>
    <row r="3931" spans="1:11" x14ac:dyDescent="0.25">
      <c r="A3931">
        <v>3930</v>
      </c>
    </row>
    <row r="3932" spans="1:11" x14ac:dyDescent="0.25">
      <c r="A3932">
        <v>3931</v>
      </c>
      <c r="D3932">
        <v>211.089675</v>
      </c>
      <c r="E3932">
        <v>4.8649610000000001</v>
      </c>
    </row>
    <row r="3933" spans="1:11" x14ac:dyDescent="0.25">
      <c r="A3933">
        <v>3932</v>
      </c>
      <c r="D3933">
        <v>211.089675</v>
      </c>
      <c r="E3933">
        <v>4.8649610000000001</v>
      </c>
    </row>
    <row r="3934" spans="1:11" x14ac:dyDescent="0.25">
      <c r="A3934">
        <v>3933</v>
      </c>
      <c r="D3934">
        <v>211.089675</v>
      </c>
      <c r="E3934">
        <v>4.8649610000000001</v>
      </c>
    </row>
    <row r="3935" spans="1:11" x14ac:dyDescent="0.25">
      <c r="A3935">
        <v>3934</v>
      </c>
      <c r="D3935">
        <v>211.089675</v>
      </c>
      <c r="E3935">
        <v>4.8649610000000001</v>
      </c>
    </row>
    <row r="3936" spans="1:11" x14ac:dyDescent="0.25">
      <c r="A3936">
        <v>3935</v>
      </c>
      <c r="D3936">
        <v>211.089675</v>
      </c>
      <c r="E3936">
        <v>4.8649610000000001</v>
      </c>
      <c r="H3936">
        <v>219.88421499999998</v>
      </c>
      <c r="I3936">
        <v>6.1863440000000001</v>
      </c>
    </row>
    <row r="3937" spans="1:9" x14ac:dyDescent="0.25">
      <c r="A3937">
        <v>3936</v>
      </c>
      <c r="D3937">
        <v>211.089675</v>
      </c>
      <c r="E3937">
        <v>4.8649610000000001</v>
      </c>
      <c r="H3937">
        <v>219.88421499999998</v>
      </c>
      <c r="I3937">
        <v>6.1863440000000001</v>
      </c>
    </row>
    <row r="3938" spans="1:9" x14ac:dyDescent="0.25">
      <c r="A3938">
        <v>3937</v>
      </c>
      <c r="D3938">
        <v>211.089675</v>
      </c>
      <c r="E3938">
        <v>4.8649610000000001</v>
      </c>
      <c r="H3938">
        <v>219.88421499999998</v>
      </c>
      <c r="I3938">
        <v>6.1863440000000001</v>
      </c>
    </row>
    <row r="3939" spans="1:9" x14ac:dyDescent="0.25">
      <c r="A3939">
        <v>3938</v>
      </c>
      <c r="D3939">
        <v>211.089675</v>
      </c>
      <c r="E3939">
        <v>4.8649610000000001</v>
      </c>
      <c r="H3939">
        <v>219.88421499999998</v>
      </c>
      <c r="I3939">
        <v>6.1863440000000001</v>
      </c>
    </row>
    <row r="3940" spans="1:9" x14ac:dyDescent="0.25">
      <c r="A3940">
        <v>3939</v>
      </c>
      <c r="D3940">
        <v>211.089675</v>
      </c>
      <c r="E3940">
        <v>4.8649610000000001</v>
      </c>
      <c r="F3940">
        <v>215.96887899999999</v>
      </c>
      <c r="G3940">
        <v>8.5888399999999994</v>
      </c>
      <c r="H3940">
        <v>219.88421499999998</v>
      </c>
      <c r="I3940">
        <v>6.1863440000000001</v>
      </c>
    </row>
    <row r="3941" spans="1:9" x14ac:dyDescent="0.25">
      <c r="A3941">
        <v>3940</v>
      </c>
      <c r="D3941">
        <v>211.089675</v>
      </c>
      <c r="E3941">
        <v>4.8649610000000001</v>
      </c>
      <c r="F3941">
        <v>215.96887899999999</v>
      </c>
      <c r="G3941">
        <v>8.5888399999999994</v>
      </c>
      <c r="H3941">
        <v>219.88421499999998</v>
      </c>
      <c r="I3941">
        <v>6.1863440000000001</v>
      </c>
    </row>
    <row r="3942" spans="1:9" x14ac:dyDescent="0.25">
      <c r="A3942">
        <v>3941</v>
      </c>
      <c r="D3942">
        <v>211.089675</v>
      </c>
      <c r="E3942">
        <v>4.8649610000000001</v>
      </c>
      <c r="F3942">
        <v>215.96887899999999</v>
      </c>
      <c r="G3942">
        <v>8.5888399999999994</v>
      </c>
      <c r="H3942">
        <v>219.88421499999998</v>
      </c>
      <c r="I3942">
        <v>6.1863440000000001</v>
      </c>
    </row>
    <row r="3943" spans="1:9" x14ac:dyDescent="0.25">
      <c r="A3943">
        <v>3942</v>
      </c>
      <c r="D3943">
        <v>211.089675</v>
      </c>
      <c r="E3943">
        <v>4.8649610000000001</v>
      </c>
      <c r="F3943">
        <v>215.96887899999999</v>
      </c>
      <c r="G3943">
        <v>8.5888399999999994</v>
      </c>
      <c r="H3943">
        <v>219.88421499999998</v>
      </c>
      <c r="I3943">
        <v>6.1863440000000001</v>
      </c>
    </row>
    <row r="3944" spans="1:9" x14ac:dyDescent="0.25">
      <c r="A3944">
        <v>3943</v>
      </c>
      <c r="D3944">
        <v>211.089675</v>
      </c>
      <c r="E3944">
        <v>4.8649610000000001</v>
      </c>
      <c r="F3944">
        <v>215.96887899999999</v>
      </c>
      <c r="G3944">
        <v>8.5888399999999994</v>
      </c>
      <c r="H3944">
        <v>219.88421499999998</v>
      </c>
      <c r="I3944">
        <v>6.1863440000000001</v>
      </c>
    </row>
    <row r="3945" spans="1:9" x14ac:dyDescent="0.25">
      <c r="A3945">
        <v>3944</v>
      </c>
      <c r="F3945">
        <v>215.96887899999999</v>
      </c>
      <c r="G3945">
        <v>8.5888399999999994</v>
      </c>
      <c r="H3945">
        <v>219.88421499999998</v>
      </c>
      <c r="I3945">
        <v>6.1863440000000001</v>
      </c>
    </row>
    <row r="3946" spans="1:9" x14ac:dyDescent="0.25">
      <c r="A3946">
        <v>3945</v>
      </c>
      <c r="F3946">
        <v>215.96887899999999</v>
      </c>
      <c r="G3946">
        <v>8.5888399999999994</v>
      </c>
      <c r="H3946">
        <v>219.70351700000001</v>
      </c>
      <c r="I3946">
        <v>6.1863440000000001</v>
      </c>
    </row>
    <row r="3947" spans="1:9" x14ac:dyDescent="0.25">
      <c r="A3947">
        <v>3946</v>
      </c>
      <c r="F3947">
        <v>215.96887899999999</v>
      </c>
      <c r="G3947">
        <v>8.5888399999999994</v>
      </c>
      <c r="H3947">
        <v>219.52281499999998</v>
      </c>
      <c r="I3947">
        <v>6.1863440000000001</v>
      </c>
    </row>
    <row r="3948" spans="1:9" x14ac:dyDescent="0.25">
      <c r="A3948">
        <v>3947</v>
      </c>
      <c r="F3948">
        <v>215.96887899999999</v>
      </c>
      <c r="G3948">
        <v>8.5888399999999994</v>
      </c>
      <c r="H3948">
        <v>219.52281499999998</v>
      </c>
      <c r="I3948">
        <v>6.1863440000000001</v>
      </c>
    </row>
    <row r="3949" spans="1:9" x14ac:dyDescent="0.25">
      <c r="A3949">
        <v>3948</v>
      </c>
      <c r="F3949">
        <v>215.96887899999999</v>
      </c>
      <c r="G3949">
        <v>8.5888399999999994</v>
      </c>
      <c r="H3949">
        <v>219.40228200000001</v>
      </c>
      <c r="I3949">
        <v>6.1863440000000001</v>
      </c>
    </row>
    <row r="3950" spans="1:9" x14ac:dyDescent="0.25">
      <c r="A3950">
        <v>3949</v>
      </c>
      <c r="F3950">
        <v>215.96887899999999</v>
      </c>
      <c r="G3950">
        <v>8.5888399999999994</v>
      </c>
      <c r="H3950">
        <v>218.73974899999999</v>
      </c>
      <c r="I3950">
        <v>6.4266129999999997</v>
      </c>
    </row>
    <row r="3951" spans="1:9" x14ac:dyDescent="0.25">
      <c r="A3951">
        <v>3950</v>
      </c>
      <c r="F3951">
        <v>215.96887899999999</v>
      </c>
      <c r="G3951">
        <v>8.5888399999999994</v>
      </c>
    </row>
    <row r="3952" spans="1:9" x14ac:dyDescent="0.25">
      <c r="A3952">
        <v>3951</v>
      </c>
      <c r="B3952">
        <v>200.848771</v>
      </c>
      <c r="C3952">
        <v>6.1531580000000003</v>
      </c>
      <c r="F3952">
        <v>215.96887899999999</v>
      </c>
      <c r="G3952">
        <v>8.5888399999999994</v>
      </c>
    </row>
    <row r="3953" spans="1:9" x14ac:dyDescent="0.25">
      <c r="A3953">
        <v>3952</v>
      </c>
      <c r="B3953">
        <v>200.848771</v>
      </c>
      <c r="C3953">
        <v>6.1531580000000003</v>
      </c>
      <c r="F3953">
        <v>215.96887899999999</v>
      </c>
      <c r="G3953">
        <v>8.5888399999999994</v>
      </c>
    </row>
    <row r="3954" spans="1:9" x14ac:dyDescent="0.25">
      <c r="A3954">
        <v>3953</v>
      </c>
      <c r="B3954">
        <v>200.848771</v>
      </c>
      <c r="C3954">
        <v>6.1531580000000003</v>
      </c>
      <c r="F3954">
        <v>215.96887899999999</v>
      </c>
      <c r="G3954">
        <v>8.5888399999999994</v>
      </c>
    </row>
    <row r="3955" spans="1:9" x14ac:dyDescent="0.25">
      <c r="A3955">
        <v>3954</v>
      </c>
      <c r="B3955">
        <v>200.848771</v>
      </c>
      <c r="C3955">
        <v>6.1531580000000003</v>
      </c>
      <c r="F3955">
        <v>215.78818000000001</v>
      </c>
      <c r="G3955">
        <v>8.5287729999999993</v>
      </c>
    </row>
    <row r="3956" spans="1:9" x14ac:dyDescent="0.25">
      <c r="A3956">
        <v>3955</v>
      </c>
      <c r="B3956">
        <v>200.848771</v>
      </c>
      <c r="C3956">
        <v>6.1531580000000003</v>
      </c>
      <c r="F3956">
        <v>215.78818000000001</v>
      </c>
      <c r="G3956">
        <v>8.5287729999999993</v>
      </c>
    </row>
    <row r="3957" spans="1:9" x14ac:dyDescent="0.25">
      <c r="A3957">
        <v>3956</v>
      </c>
      <c r="B3957">
        <v>200.848771</v>
      </c>
      <c r="C3957">
        <v>6.1531580000000003</v>
      </c>
      <c r="F3957">
        <v>215.24597799999998</v>
      </c>
      <c r="G3957">
        <v>8.4687049999999999</v>
      </c>
    </row>
    <row r="3958" spans="1:9" x14ac:dyDescent="0.25">
      <c r="A3958">
        <v>3957</v>
      </c>
      <c r="B3958">
        <v>200.848771</v>
      </c>
      <c r="C3958">
        <v>6.1531580000000003</v>
      </c>
    </row>
    <row r="3959" spans="1:9" x14ac:dyDescent="0.25">
      <c r="A3959">
        <v>3958</v>
      </c>
      <c r="B3959">
        <v>200.848771</v>
      </c>
      <c r="C3959">
        <v>6.1531580000000003</v>
      </c>
    </row>
    <row r="3960" spans="1:9" x14ac:dyDescent="0.25">
      <c r="A3960">
        <v>3959</v>
      </c>
      <c r="B3960">
        <v>200.848771</v>
      </c>
      <c r="C3960">
        <v>6.1531580000000003</v>
      </c>
    </row>
    <row r="3961" spans="1:9" x14ac:dyDescent="0.25">
      <c r="A3961">
        <v>3960</v>
      </c>
      <c r="B3961">
        <v>200.848771</v>
      </c>
      <c r="C3961">
        <v>6.1531580000000003</v>
      </c>
    </row>
    <row r="3962" spans="1:9" x14ac:dyDescent="0.25">
      <c r="A3962">
        <v>3961</v>
      </c>
      <c r="B3962">
        <v>200.848771</v>
      </c>
      <c r="C3962">
        <v>6.1531580000000003</v>
      </c>
    </row>
    <row r="3963" spans="1:9" x14ac:dyDescent="0.25">
      <c r="A3963">
        <v>3962</v>
      </c>
      <c r="B3963">
        <v>200.848771</v>
      </c>
      <c r="C3963">
        <v>6.1531580000000003</v>
      </c>
      <c r="D3963">
        <v>196.173723</v>
      </c>
      <c r="E3963">
        <v>4.7281250000000004</v>
      </c>
    </row>
    <row r="3964" spans="1:9" x14ac:dyDescent="0.25">
      <c r="A3964">
        <v>3963</v>
      </c>
      <c r="B3964">
        <v>200.654008</v>
      </c>
      <c r="C3964">
        <v>6.2826089999999999</v>
      </c>
      <c r="D3964">
        <v>196.173723</v>
      </c>
      <c r="E3964">
        <v>4.7281250000000004</v>
      </c>
    </row>
    <row r="3965" spans="1:9" x14ac:dyDescent="0.25">
      <c r="A3965">
        <v>3964</v>
      </c>
      <c r="D3965">
        <v>196.173723</v>
      </c>
      <c r="E3965">
        <v>4.7281250000000004</v>
      </c>
      <c r="H3965">
        <v>203.981799</v>
      </c>
      <c r="I3965">
        <v>5.2854330000000003</v>
      </c>
    </row>
    <row r="3966" spans="1:9" x14ac:dyDescent="0.25">
      <c r="A3966">
        <v>3965</v>
      </c>
      <c r="D3966">
        <v>196.173723</v>
      </c>
      <c r="E3966">
        <v>4.7281250000000004</v>
      </c>
      <c r="H3966">
        <v>203.981799</v>
      </c>
      <c r="I3966">
        <v>5.2854330000000003</v>
      </c>
    </row>
    <row r="3967" spans="1:9" x14ac:dyDescent="0.25">
      <c r="A3967">
        <v>3966</v>
      </c>
      <c r="D3967">
        <v>196.173723</v>
      </c>
      <c r="E3967">
        <v>4.7281250000000004</v>
      </c>
      <c r="H3967">
        <v>203.981799</v>
      </c>
      <c r="I3967">
        <v>5.2854330000000003</v>
      </c>
    </row>
    <row r="3968" spans="1:9" x14ac:dyDescent="0.25">
      <c r="A3968">
        <v>3967</v>
      </c>
      <c r="D3968">
        <v>196.173723</v>
      </c>
      <c r="E3968">
        <v>4.7281250000000004</v>
      </c>
      <c r="H3968">
        <v>203.981799</v>
      </c>
      <c r="I3968">
        <v>5.2854330000000003</v>
      </c>
    </row>
    <row r="3969" spans="1:9" x14ac:dyDescent="0.25">
      <c r="A3969">
        <v>3968</v>
      </c>
      <c r="D3969">
        <v>196.173723</v>
      </c>
      <c r="E3969">
        <v>4.7281250000000004</v>
      </c>
      <c r="F3969">
        <v>200.069614</v>
      </c>
      <c r="G3969">
        <v>8.0314309999999995</v>
      </c>
      <c r="H3969">
        <v>203.981799</v>
      </c>
      <c r="I3969">
        <v>5.2854330000000003</v>
      </c>
    </row>
    <row r="3970" spans="1:9" x14ac:dyDescent="0.25">
      <c r="A3970">
        <v>3969</v>
      </c>
      <c r="D3970">
        <v>196.173723</v>
      </c>
      <c r="E3970">
        <v>4.7281250000000004</v>
      </c>
      <c r="F3970">
        <v>200.069614</v>
      </c>
      <c r="G3970">
        <v>8.0314309999999995</v>
      </c>
      <c r="H3970">
        <v>203.981799</v>
      </c>
      <c r="I3970">
        <v>5.2854330000000003</v>
      </c>
    </row>
    <row r="3971" spans="1:9" x14ac:dyDescent="0.25">
      <c r="A3971">
        <v>3970</v>
      </c>
      <c r="D3971">
        <v>195.849084</v>
      </c>
      <c r="E3971">
        <v>4.6634529999999996</v>
      </c>
      <c r="F3971">
        <v>200.069614</v>
      </c>
      <c r="G3971">
        <v>8.0314309999999995</v>
      </c>
      <c r="H3971">
        <v>203.981799</v>
      </c>
      <c r="I3971">
        <v>5.2854330000000003</v>
      </c>
    </row>
    <row r="3972" spans="1:9" x14ac:dyDescent="0.25">
      <c r="A3972">
        <v>3971</v>
      </c>
      <c r="D3972">
        <v>195.52444399999999</v>
      </c>
      <c r="E3972">
        <v>4.6634529999999996</v>
      </c>
      <c r="F3972">
        <v>200.069614</v>
      </c>
      <c r="G3972">
        <v>8.0314309999999995</v>
      </c>
      <c r="H3972">
        <v>203.981799</v>
      </c>
      <c r="I3972">
        <v>5.2854330000000003</v>
      </c>
    </row>
    <row r="3973" spans="1:9" x14ac:dyDescent="0.25">
      <c r="A3973">
        <v>3972</v>
      </c>
      <c r="F3973">
        <v>200.069614</v>
      </c>
      <c r="G3973">
        <v>8.0314309999999995</v>
      </c>
      <c r="H3973">
        <v>203.981799</v>
      </c>
      <c r="I3973">
        <v>5.2854330000000003</v>
      </c>
    </row>
    <row r="3974" spans="1:9" x14ac:dyDescent="0.25">
      <c r="A3974">
        <v>3973</v>
      </c>
      <c r="F3974">
        <v>200.069614</v>
      </c>
      <c r="G3974">
        <v>8.0314309999999995</v>
      </c>
      <c r="H3974">
        <v>203.981799</v>
      </c>
      <c r="I3974">
        <v>5.2854330000000003</v>
      </c>
    </row>
    <row r="3975" spans="1:9" x14ac:dyDescent="0.25">
      <c r="A3975">
        <v>3974</v>
      </c>
      <c r="F3975">
        <v>200.069614</v>
      </c>
      <c r="G3975">
        <v>8.0314309999999995</v>
      </c>
      <c r="H3975">
        <v>203.981799</v>
      </c>
      <c r="I3975">
        <v>5.2854330000000003</v>
      </c>
    </row>
    <row r="3976" spans="1:9" x14ac:dyDescent="0.25">
      <c r="A3976">
        <v>3975</v>
      </c>
      <c r="F3976">
        <v>200.069614</v>
      </c>
      <c r="G3976">
        <v>8.0314309999999995</v>
      </c>
      <c r="H3976">
        <v>203.981799</v>
      </c>
      <c r="I3976">
        <v>5.2854330000000003</v>
      </c>
    </row>
    <row r="3977" spans="1:9" x14ac:dyDescent="0.25">
      <c r="A3977">
        <v>3976</v>
      </c>
      <c r="F3977">
        <v>200.069614</v>
      </c>
      <c r="G3977">
        <v>8.0314309999999995</v>
      </c>
      <c r="H3977">
        <v>203.981799</v>
      </c>
      <c r="I3977">
        <v>5.2854330000000003</v>
      </c>
    </row>
    <row r="3978" spans="1:9" x14ac:dyDescent="0.25">
      <c r="A3978">
        <v>3977</v>
      </c>
      <c r="F3978">
        <v>200.069614</v>
      </c>
      <c r="G3978">
        <v>8.0314309999999995</v>
      </c>
      <c r="H3978">
        <v>203.981799</v>
      </c>
      <c r="I3978">
        <v>5.2854330000000003</v>
      </c>
    </row>
    <row r="3979" spans="1:9" x14ac:dyDescent="0.25">
      <c r="A3979">
        <v>3978</v>
      </c>
      <c r="F3979">
        <v>200.069614</v>
      </c>
      <c r="G3979">
        <v>8.0314309999999995</v>
      </c>
      <c r="H3979">
        <v>203.981799</v>
      </c>
      <c r="I3979">
        <v>5.2854330000000003</v>
      </c>
    </row>
    <row r="3980" spans="1:9" x14ac:dyDescent="0.25">
      <c r="A3980">
        <v>3979</v>
      </c>
      <c r="F3980">
        <v>199.80985999999999</v>
      </c>
      <c r="G3980">
        <v>8.1609890000000007</v>
      </c>
      <c r="H3980">
        <v>201.95256699999999</v>
      </c>
      <c r="I3980">
        <v>5.1167990000000003</v>
      </c>
    </row>
    <row r="3981" spans="1:9" x14ac:dyDescent="0.25">
      <c r="A3981">
        <v>3980</v>
      </c>
      <c r="F3981">
        <v>199.80985999999999</v>
      </c>
      <c r="G3981">
        <v>8.1609890000000007</v>
      </c>
      <c r="H3981">
        <v>201.88768199999998</v>
      </c>
      <c r="I3981">
        <v>5.1167990000000003</v>
      </c>
    </row>
    <row r="3982" spans="1:9" x14ac:dyDescent="0.25">
      <c r="A3982">
        <v>3981</v>
      </c>
      <c r="F3982">
        <v>199.80985999999999</v>
      </c>
      <c r="G3982">
        <v>8.1609890000000007</v>
      </c>
    </row>
    <row r="3983" spans="1:9" x14ac:dyDescent="0.25">
      <c r="A3983">
        <v>3982</v>
      </c>
      <c r="B3983">
        <v>182.47332900000001</v>
      </c>
      <c r="C3983">
        <v>7.3189679999999999</v>
      </c>
      <c r="F3983">
        <v>199.80985999999999</v>
      </c>
      <c r="G3983">
        <v>8.1609890000000007</v>
      </c>
    </row>
    <row r="3984" spans="1:9" x14ac:dyDescent="0.25">
      <c r="A3984">
        <v>3983</v>
      </c>
      <c r="B3984">
        <v>182.47332900000001</v>
      </c>
      <c r="C3984">
        <v>7.3189679999999999</v>
      </c>
      <c r="F3984">
        <v>199.80985999999999</v>
      </c>
      <c r="G3984">
        <v>8.1609890000000007</v>
      </c>
    </row>
    <row r="3985" spans="1:9" x14ac:dyDescent="0.25">
      <c r="A3985">
        <v>3984</v>
      </c>
      <c r="B3985">
        <v>182.47332900000001</v>
      </c>
      <c r="C3985">
        <v>7.3189679999999999</v>
      </c>
      <c r="F3985">
        <v>199.80985999999999</v>
      </c>
      <c r="G3985">
        <v>8.1609890000000007</v>
      </c>
    </row>
    <row r="3986" spans="1:9" x14ac:dyDescent="0.25">
      <c r="A3986">
        <v>3985</v>
      </c>
      <c r="B3986">
        <v>182.47332900000001</v>
      </c>
      <c r="C3986">
        <v>7.3189679999999999</v>
      </c>
    </row>
    <row r="3987" spans="1:9" x14ac:dyDescent="0.25">
      <c r="A3987">
        <v>3986</v>
      </c>
      <c r="B3987">
        <v>182.47332900000001</v>
      </c>
      <c r="C3987">
        <v>7.3189679999999999</v>
      </c>
    </row>
    <row r="3988" spans="1:9" x14ac:dyDescent="0.25">
      <c r="A3988">
        <v>3987</v>
      </c>
      <c r="B3988">
        <v>182.47332900000001</v>
      </c>
      <c r="C3988">
        <v>7.3189679999999999</v>
      </c>
    </row>
    <row r="3989" spans="1:9" x14ac:dyDescent="0.25">
      <c r="A3989">
        <v>3988</v>
      </c>
      <c r="B3989">
        <v>182.47332900000001</v>
      </c>
      <c r="C3989">
        <v>7.3189679999999999</v>
      </c>
    </row>
    <row r="3990" spans="1:9" x14ac:dyDescent="0.25">
      <c r="A3990">
        <v>3989</v>
      </c>
      <c r="B3990">
        <v>182.47332900000001</v>
      </c>
      <c r="C3990">
        <v>7.3189679999999999</v>
      </c>
    </row>
    <row r="3991" spans="1:9" x14ac:dyDescent="0.25">
      <c r="A3991">
        <v>3990</v>
      </c>
      <c r="B3991">
        <v>182.47332900000001</v>
      </c>
      <c r="C3991">
        <v>7.3189679999999999</v>
      </c>
    </row>
    <row r="3992" spans="1:9" x14ac:dyDescent="0.25">
      <c r="A3992">
        <v>3991</v>
      </c>
      <c r="B3992">
        <v>182.47332900000001</v>
      </c>
      <c r="C3992">
        <v>7.3189679999999999</v>
      </c>
      <c r="D3992">
        <v>176.43473</v>
      </c>
      <c r="E3992">
        <v>5.9588210000000004</v>
      </c>
    </row>
    <row r="3993" spans="1:9" x14ac:dyDescent="0.25">
      <c r="A3993">
        <v>3992</v>
      </c>
      <c r="B3993">
        <v>182.47332900000001</v>
      </c>
      <c r="C3993">
        <v>7.3189679999999999</v>
      </c>
      <c r="D3993">
        <v>176.43473</v>
      </c>
      <c r="E3993">
        <v>5.9588210000000004</v>
      </c>
    </row>
    <row r="3994" spans="1:9" x14ac:dyDescent="0.25">
      <c r="A3994">
        <v>3993</v>
      </c>
      <c r="B3994">
        <v>182.14868899999999</v>
      </c>
      <c r="C3994">
        <v>7.4485260000000002</v>
      </c>
      <c r="D3994">
        <v>176.43473</v>
      </c>
      <c r="E3994">
        <v>5.9588210000000004</v>
      </c>
    </row>
    <row r="3995" spans="1:9" x14ac:dyDescent="0.25">
      <c r="A3995">
        <v>3994</v>
      </c>
      <c r="D3995">
        <v>176.43473</v>
      </c>
      <c r="E3995">
        <v>5.9588210000000004</v>
      </c>
      <c r="H3995">
        <v>185.39519200000001</v>
      </c>
      <c r="I3995">
        <v>5.8940419999999998</v>
      </c>
    </row>
    <row r="3996" spans="1:9" x14ac:dyDescent="0.25">
      <c r="A3996">
        <v>3995</v>
      </c>
      <c r="D3996">
        <v>176.43473</v>
      </c>
      <c r="E3996">
        <v>5.9588210000000004</v>
      </c>
      <c r="H3996">
        <v>185.39519200000001</v>
      </c>
      <c r="I3996">
        <v>5.8940419999999998</v>
      </c>
    </row>
    <row r="3997" spans="1:9" x14ac:dyDescent="0.25">
      <c r="A3997">
        <v>3996</v>
      </c>
      <c r="D3997">
        <v>176.43473</v>
      </c>
      <c r="E3997">
        <v>5.9588210000000004</v>
      </c>
      <c r="H3997">
        <v>185.39519200000001</v>
      </c>
      <c r="I3997">
        <v>5.8940419999999998</v>
      </c>
    </row>
    <row r="3998" spans="1:9" x14ac:dyDescent="0.25">
      <c r="A3998">
        <v>3997</v>
      </c>
      <c r="D3998">
        <v>176.43473</v>
      </c>
      <c r="E3998">
        <v>5.9588210000000004</v>
      </c>
      <c r="H3998">
        <v>185.39519200000001</v>
      </c>
      <c r="I3998">
        <v>5.8940419999999998</v>
      </c>
    </row>
    <row r="3999" spans="1:9" x14ac:dyDescent="0.25">
      <c r="A3999">
        <v>3998</v>
      </c>
      <c r="D3999">
        <v>176.43473</v>
      </c>
      <c r="E3999">
        <v>5.9588210000000004</v>
      </c>
      <c r="H3999">
        <v>185.39519200000001</v>
      </c>
      <c r="I3999">
        <v>5.8940419999999998</v>
      </c>
    </row>
    <row r="4000" spans="1:9" x14ac:dyDescent="0.25">
      <c r="A4000">
        <v>3999</v>
      </c>
      <c r="D4000">
        <v>176.43473</v>
      </c>
      <c r="E4000">
        <v>5.9588210000000004</v>
      </c>
      <c r="H4000">
        <v>185.39519200000001</v>
      </c>
      <c r="I4000">
        <v>5.8940419999999998</v>
      </c>
    </row>
    <row r="4001" spans="1:9" x14ac:dyDescent="0.25">
      <c r="A4001">
        <v>4000</v>
      </c>
      <c r="D4001">
        <v>176.43473</v>
      </c>
      <c r="E4001">
        <v>5.9588210000000004</v>
      </c>
      <c r="F4001">
        <v>179.811218</v>
      </c>
      <c r="G4001">
        <v>9.3267980000000001</v>
      </c>
      <c r="H4001">
        <v>185.39519200000001</v>
      </c>
      <c r="I4001">
        <v>5.8940419999999998</v>
      </c>
    </row>
    <row r="4002" spans="1:9" x14ac:dyDescent="0.25">
      <c r="A4002">
        <v>4001</v>
      </c>
      <c r="D4002">
        <v>175.785449</v>
      </c>
      <c r="E4002">
        <v>5.9588210000000004</v>
      </c>
      <c r="F4002">
        <v>179.811218</v>
      </c>
      <c r="G4002">
        <v>9.3267980000000001</v>
      </c>
      <c r="H4002">
        <v>185.39519200000001</v>
      </c>
      <c r="I4002">
        <v>5.8940419999999998</v>
      </c>
    </row>
    <row r="4003" spans="1:9" x14ac:dyDescent="0.25">
      <c r="A4003">
        <v>4002</v>
      </c>
      <c r="F4003">
        <v>179.811218</v>
      </c>
      <c r="G4003">
        <v>9.3267980000000001</v>
      </c>
      <c r="H4003">
        <v>185.39519200000001</v>
      </c>
      <c r="I4003">
        <v>5.8940419999999998</v>
      </c>
    </row>
    <row r="4004" spans="1:9" x14ac:dyDescent="0.25">
      <c r="A4004">
        <v>4003</v>
      </c>
      <c r="F4004">
        <v>179.811218</v>
      </c>
      <c r="G4004">
        <v>9.3267980000000001</v>
      </c>
      <c r="H4004">
        <v>185.39519200000001</v>
      </c>
      <c r="I4004">
        <v>5.8940419999999998</v>
      </c>
    </row>
    <row r="4005" spans="1:9" x14ac:dyDescent="0.25">
      <c r="A4005">
        <v>4004</v>
      </c>
      <c r="F4005">
        <v>179.811218</v>
      </c>
      <c r="G4005">
        <v>9.3267980000000001</v>
      </c>
      <c r="H4005">
        <v>185.39519200000001</v>
      </c>
      <c r="I4005">
        <v>5.8940419999999998</v>
      </c>
    </row>
    <row r="4006" spans="1:9" x14ac:dyDescent="0.25">
      <c r="A4006">
        <v>4005</v>
      </c>
      <c r="F4006">
        <v>179.811218</v>
      </c>
      <c r="G4006">
        <v>9.3267980000000001</v>
      </c>
      <c r="H4006">
        <v>185.39519200000001</v>
      </c>
      <c r="I4006">
        <v>5.8940419999999998</v>
      </c>
    </row>
    <row r="4007" spans="1:9" x14ac:dyDescent="0.25">
      <c r="A4007">
        <v>4006</v>
      </c>
      <c r="F4007">
        <v>179.811218</v>
      </c>
      <c r="G4007">
        <v>9.3267980000000001</v>
      </c>
      <c r="H4007">
        <v>185.00566799999999</v>
      </c>
      <c r="I4007">
        <v>6.0236000000000001</v>
      </c>
    </row>
    <row r="4008" spans="1:9" x14ac:dyDescent="0.25">
      <c r="A4008">
        <v>4007</v>
      </c>
      <c r="F4008">
        <v>179.811218</v>
      </c>
      <c r="G4008">
        <v>9.3267980000000001</v>
      </c>
      <c r="H4008">
        <v>184.81079800000001</v>
      </c>
      <c r="I4008">
        <v>6.0236000000000001</v>
      </c>
    </row>
    <row r="4009" spans="1:9" x14ac:dyDescent="0.25">
      <c r="A4009">
        <v>4008</v>
      </c>
      <c r="F4009">
        <v>179.811218</v>
      </c>
      <c r="G4009">
        <v>9.3267980000000001</v>
      </c>
      <c r="H4009">
        <v>184.61603700000001</v>
      </c>
      <c r="I4009">
        <v>6.0236000000000001</v>
      </c>
    </row>
    <row r="4010" spans="1:9" x14ac:dyDescent="0.25">
      <c r="A4010">
        <v>4009</v>
      </c>
      <c r="F4010">
        <v>179.811218</v>
      </c>
      <c r="G4010">
        <v>9.3267980000000001</v>
      </c>
      <c r="H4010">
        <v>184.161519</v>
      </c>
      <c r="I4010">
        <v>6.0883789999999998</v>
      </c>
    </row>
    <row r="4011" spans="1:9" x14ac:dyDescent="0.25">
      <c r="A4011">
        <v>4010</v>
      </c>
      <c r="F4011">
        <v>179.811218</v>
      </c>
      <c r="G4011">
        <v>9.3267980000000001</v>
      </c>
    </row>
    <row r="4012" spans="1:9" x14ac:dyDescent="0.25">
      <c r="A4012">
        <v>4011</v>
      </c>
      <c r="F4012">
        <v>179.811218</v>
      </c>
      <c r="G4012">
        <v>9.3267980000000001</v>
      </c>
    </row>
    <row r="4013" spans="1:9" x14ac:dyDescent="0.25">
      <c r="A4013">
        <v>4012</v>
      </c>
      <c r="B4013">
        <v>161.43577499999998</v>
      </c>
      <c r="C4013">
        <v>7.7723149999999999</v>
      </c>
      <c r="F4013">
        <v>179.811218</v>
      </c>
      <c r="G4013">
        <v>9.3267980000000001</v>
      </c>
    </row>
    <row r="4014" spans="1:9" x14ac:dyDescent="0.25">
      <c r="A4014">
        <v>4013</v>
      </c>
      <c r="B4014">
        <v>161.43577499999998</v>
      </c>
      <c r="C4014">
        <v>7.7723149999999999</v>
      </c>
      <c r="F4014">
        <v>179.811218</v>
      </c>
      <c r="G4014">
        <v>9.3267980000000001</v>
      </c>
    </row>
    <row r="4015" spans="1:9" x14ac:dyDescent="0.25">
      <c r="A4015">
        <v>4014</v>
      </c>
      <c r="B4015">
        <v>161.43577499999998</v>
      </c>
      <c r="C4015">
        <v>7.7723149999999999</v>
      </c>
      <c r="F4015">
        <v>179.811218</v>
      </c>
      <c r="G4015">
        <v>9.3267980000000001</v>
      </c>
    </row>
    <row r="4016" spans="1:9" x14ac:dyDescent="0.25">
      <c r="A4016">
        <v>4015</v>
      </c>
      <c r="B4016">
        <v>161.43577499999998</v>
      </c>
      <c r="C4016">
        <v>7.7723149999999999</v>
      </c>
      <c r="F4016">
        <v>179.746227</v>
      </c>
      <c r="G4016">
        <v>9.3267980000000001</v>
      </c>
    </row>
    <row r="4017" spans="1:9" x14ac:dyDescent="0.25">
      <c r="A4017">
        <v>4016</v>
      </c>
      <c r="B4017">
        <v>161.43577499999998</v>
      </c>
      <c r="C4017">
        <v>7.7723149999999999</v>
      </c>
    </row>
    <row r="4018" spans="1:9" x14ac:dyDescent="0.25">
      <c r="A4018">
        <v>4017</v>
      </c>
      <c r="B4018">
        <v>161.43577499999998</v>
      </c>
      <c r="C4018">
        <v>7.7723149999999999</v>
      </c>
    </row>
    <row r="4019" spans="1:9" x14ac:dyDescent="0.25">
      <c r="A4019">
        <v>4018</v>
      </c>
      <c r="B4019">
        <v>161.43577499999998</v>
      </c>
      <c r="C4019">
        <v>7.7723149999999999</v>
      </c>
    </row>
    <row r="4020" spans="1:9" x14ac:dyDescent="0.25">
      <c r="A4020">
        <v>4019</v>
      </c>
      <c r="B4020">
        <v>161.43577499999998</v>
      </c>
      <c r="C4020">
        <v>7.7723149999999999</v>
      </c>
    </row>
    <row r="4021" spans="1:9" x14ac:dyDescent="0.25">
      <c r="A4021">
        <v>4020</v>
      </c>
      <c r="B4021">
        <v>161.43577499999998</v>
      </c>
      <c r="C4021">
        <v>7.7723149999999999</v>
      </c>
    </row>
    <row r="4022" spans="1:9" x14ac:dyDescent="0.25">
      <c r="A4022">
        <v>4021</v>
      </c>
      <c r="B4022">
        <v>161.43577499999998</v>
      </c>
      <c r="C4022">
        <v>7.7723149999999999</v>
      </c>
    </row>
    <row r="4023" spans="1:9" x14ac:dyDescent="0.25">
      <c r="A4023">
        <v>4022</v>
      </c>
      <c r="B4023">
        <v>161.43577499999998</v>
      </c>
      <c r="C4023">
        <v>7.7723149999999999</v>
      </c>
    </row>
    <row r="4024" spans="1:9" x14ac:dyDescent="0.25">
      <c r="A4024">
        <v>4023</v>
      </c>
      <c r="B4024">
        <v>161.43577499999998</v>
      </c>
      <c r="C4024">
        <v>7.7723149999999999</v>
      </c>
      <c r="D4024">
        <v>155.26729899999998</v>
      </c>
      <c r="E4024">
        <v>6.0236000000000001</v>
      </c>
      <c r="H4024">
        <v>166.50034599999998</v>
      </c>
      <c r="I4024">
        <v>6.4121680000000003</v>
      </c>
    </row>
    <row r="4025" spans="1:9" x14ac:dyDescent="0.25">
      <c r="A4025">
        <v>4024</v>
      </c>
      <c r="B4025">
        <v>161.43577499999998</v>
      </c>
      <c r="C4025">
        <v>7.7723149999999999</v>
      </c>
      <c r="D4025">
        <v>155.26729899999998</v>
      </c>
      <c r="E4025">
        <v>6.0236000000000001</v>
      </c>
      <c r="H4025">
        <v>166.50034599999998</v>
      </c>
      <c r="I4025">
        <v>6.4121680000000003</v>
      </c>
    </row>
    <row r="4026" spans="1:9" x14ac:dyDescent="0.25">
      <c r="A4026">
        <v>4025</v>
      </c>
      <c r="B4026">
        <v>161.43577499999998</v>
      </c>
      <c r="C4026">
        <v>7.7723149999999999</v>
      </c>
      <c r="D4026">
        <v>155.26729899999998</v>
      </c>
      <c r="E4026">
        <v>6.0236000000000001</v>
      </c>
      <c r="H4026">
        <v>166.50034599999998</v>
      </c>
      <c r="I4026">
        <v>6.4121680000000003</v>
      </c>
    </row>
    <row r="4027" spans="1:9" x14ac:dyDescent="0.25">
      <c r="A4027">
        <v>4026</v>
      </c>
      <c r="D4027">
        <v>155.26729899999998</v>
      </c>
      <c r="E4027">
        <v>6.0236000000000001</v>
      </c>
      <c r="H4027">
        <v>166.50034599999998</v>
      </c>
      <c r="I4027">
        <v>6.4121680000000003</v>
      </c>
    </row>
    <row r="4028" spans="1:9" x14ac:dyDescent="0.25">
      <c r="A4028">
        <v>4027</v>
      </c>
      <c r="D4028">
        <v>155.26729899999998</v>
      </c>
      <c r="E4028">
        <v>6.0236000000000001</v>
      </c>
      <c r="H4028">
        <v>166.50034599999998</v>
      </c>
      <c r="I4028">
        <v>6.4121680000000003</v>
      </c>
    </row>
    <row r="4029" spans="1:9" x14ac:dyDescent="0.25">
      <c r="A4029">
        <v>4028</v>
      </c>
      <c r="D4029">
        <v>155.26729899999998</v>
      </c>
      <c r="E4029">
        <v>6.0236000000000001</v>
      </c>
      <c r="H4029">
        <v>166.50034599999998</v>
      </c>
      <c r="I4029">
        <v>6.4121680000000003</v>
      </c>
    </row>
    <row r="4030" spans="1:9" x14ac:dyDescent="0.25">
      <c r="A4030">
        <v>4029</v>
      </c>
      <c r="D4030">
        <v>155.26729899999998</v>
      </c>
      <c r="E4030">
        <v>6.0236000000000001</v>
      </c>
      <c r="H4030">
        <v>166.50034599999998</v>
      </c>
      <c r="I4030">
        <v>6.4121680000000003</v>
      </c>
    </row>
    <row r="4031" spans="1:9" x14ac:dyDescent="0.25">
      <c r="A4031">
        <v>4030</v>
      </c>
      <c r="D4031">
        <v>155.26729899999998</v>
      </c>
      <c r="E4031">
        <v>6.0236000000000001</v>
      </c>
      <c r="H4031">
        <v>166.50034599999998</v>
      </c>
      <c r="I4031">
        <v>6.4121680000000003</v>
      </c>
    </row>
    <row r="4032" spans="1:9" x14ac:dyDescent="0.25">
      <c r="A4032">
        <v>4031</v>
      </c>
      <c r="D4032">
        <v>155.26729899999998</v>
      </c>
      <c r="E4032">
        <v>6.0236000000000001</v>
      </c>
      <c r="H4032">
        <v>166.50034599999998</v>
      </c>
      <c r="I4032">
        <v>6.4121680000000003</v>
      </c>
    </row>
    <row r="4033" spans="1:9" x14ac:dyDescent="0.25">
      <c r="A4033">
        <v>4032</v>
      </c>
      <c r="D4033">
        <v>155.26729899999998</v>
      </c>
      <c r="E4033">
        <v>6.0236000000000001</v>
      </c>
      <c r="H4033">
        <v>166.50034599999998</v>
      </c>
      <c r="I4033">
        <v>6.4121680000000003</v>
      </c>
    </row>
    <row r="4034" spans="1:9" x14ac:dyDescent="0.25">
      <c r="A4034">
        <v>4033</v>
      </c>
      <c r="D4034">
        <v>155.26729899999998</v>
      </c>
      <c r="E4034">
        <v>6.0236000000000001</v>
      </c>
      <c r="F4034">
        <v>159.09830399999998</v>
      </c>
      <c r="G4034">
        <v>9.197241</v>
      </c>
      <c r="H4034">
        <v>166.50034599999998</v>
      </c>
      <c r="I4034">
        <v>6.4121680000000003</v>
      </c>
    </row>
    <row r="4035" spans="1:9" x14ac:dyDescent="0.25">
      <c r="A4035">
        <v>4034</v>
      </c>
      <c r="D4035">
        <v>155.26729899999998</v>
      </c>
      <c r="E4035">
        <v>6.0236000000000001</v>
      </c>
      <c r="F4035">
        <v>159.09830399999998</v>
      </c>
      <c r="G4035">
        <v>9.197241</v>
      </c>
      <c r="H4035">
        <v>166.50034599999998</v>
      </c>
      <c r="I4035">
        <v>6.4121680000000003</v>
      </c>
    </row>
    <row r="4036" spans="1:9" x14ac:dyDescent="0.25">
      <c r="A4036">
        <v>4035</v>
      </c>
      <c r="F4036">
        <v>159.09830399999998</v>
      </c>
      <c r="G4036">
        <v>9.197241</v>
      </c>
      <c r="H4036">
        <v>166.50034599999998</v>
      </c>
      <c r="I4036">
        <v>6.4121680000000003</v>
      </c>
    </row>
    <row r="4037" spans="1:9" x14ac:dyDescent="0.25">
      <c r="A4037">
        <v>4036</v>
      </c>
      <c r="F4037">
        <v>159.09830399999998</v>
      </c>
      <c r="G4037">
        <v>9.197241</v>
      </c>
    </row>
    <row r="4038" spans="1:9" x14ac:dyDescent="0.25">
      <c r="A4038">
        <v>4037</v>
      </c>
      <c r="F4038">
        <v>159.09830399999998</v>
      </c>
      <c r="G4038">
        <v>9.197241</v>
      </c>
    </row>
    <row r="4039" spans="1:9" x14ac:dyDescent="0.25">
      <c r="A4039">
        <v>4038</v>
      </c>
      <c r="F4039">
        <v>159.09830399999998</v>
      </c>
      <c r="G4039">
        <v>9.197241</v>
      </c>
    </row>
    <row r="4040" spans="1:9" x14ac:dyDescent="0.25">
      <c r="A4040">
        <v>4039</v>
      </c>
      <c r="F4040">
        <v>159.09830399999998</v>
      </c>
      <c r="G4040">
        <v>9.197241</v>
      </c>
    </row>
    <row r="4041" spans="1:9" x14ac:dyDescent="0.25">
      <c r="A4041">
        <v>4040</v>
      </c>
      <c r="F4041">
        <v>159.09830399999998</v>
      </c>
      <c r="G4041">
        <v>9.197241</v>
      </c>
    </row>
    <row r="4042" spans="1:9" x14ac:dyDescent="0.25">
      <c r="A4042">
        <v>4041</v>
      </c>
      <c r="F4042">
        <v>159.09830399999998</v>
      </c>
      <c r="G4042">
        <v>9.197241</v>
      </c>
    </row>
    <row r="4043" spans="1:9" x14ac:dyDescent="0.25">
      <c r="A4043">
        <v>4042</v>
      </c>
      <c r="F4043">
        <v>159.09830399999998</v>
      </c>
      <c r="G4043">
        <v>9.197241</v>
      </c>
    </row>
    <row r="4044" spans="1:9" x14ac:dyDescent="0.25">
      <c r="A4044">
        <v>4043</v>
      </c>
      <c r="B4044">
        <v>143.83948799999999</v>
      </c>
      <c r="C4044">
        <v>6.5417259999999997</v>
      </c>
      <c r="F4044">
        <v>159.09830399999998</v>
      </c>
      <c r="G4044">
        <v>9.197241</v>
      </c>
    </row>
    <row r="4045" spans="1:9" x14ac:dyDescent="0.25">
      <c r="A4045">
        <v>4044</v>
      </c>
      <c r="B4045">
        <v>143.83948799999999</v>
      </c>
      <c r="C4045">
        <v>6.5417259999999997</v>
      </c>
      <c r="F4045">
        <v>159.09830399999998</v>
      </c>
      <c r="G4045">
        <v>9.197241</v>
      </c>
    </row>
    <row r="4046" spans="1:9" x14ac:dyDescent="0.25">
      <c r="A4046">
        <v>4045</v>
      </c>
      <c r="B4046">
        <v>143.83948799999999</v>
      </c>
      <c r="C4046">
        <v>6.5417259999999997</v>
      </c>
      <c r="F4046">
        <v>159.09830399999998</v>
      </c>
      <c r="G4046">
        <v>9.197241</v>
      </c>
    </row>
    <row r="4047" spans="1:9" x14ac:dyDescent="0.25">
      <c r="A4047">
        <v>4046</v>
      </c>
      <c r="B4047">
        <v>143.83948799999999</v>
      </c>
      <c r="C4047">
        <v>6.5417259999999997</v>
      </c>
      <c r="F4047">
        <v>158.83855</v>
      </c>
      <c r="G4047">
        <v>9.1324620000000003</v>
      </c>
    </row>
    <row r="4048" spans="1:9" x14ac:dyDescent="0.25">
      <c r="A4048">
        <v>4047</v>
      </c>
      <c r="B4048">
        <v>143.83948799999999</v>
      </c>
      <c r="C4048">
        <v>6.5417259999999997</v>
      </c>
      <c r="F4048">
        <v>158.77355899999998</v>
      </c>
      <c r="G4048">
        <v>9.1324620000000003</v>
      </c>
    </row>
    <row r="4049" spans="1:9" x14ac:dyDescent="0.25">
      <c r="A4049">
        <v>4048</v>
      </c>
      <c r="B4049">
        <v>143.83948799999999</v>
      </c>
      <c r="C4049">
        <v>6.5417259999999997</v>
      </c>
      <c r="F4049">
        <v>158.708675</v>
      </c>
      <c r="G4049">
        <v>9.0677889999999994</v>
      </c>
    </row>
    <row r="4050" spans="1:9" x14ac:dyDescent="0.25">
      <c r="A4050">
        <v>4049</v>
      </c>
      <c r="B4050">
        <v>143.83948799999999</v>
      </c>
      <c r="C4050">
        <v>6.5417259999999997</v>
      </c>
      <c r="F4050">
        <v>158.708675</v>
      </c>
      <c r="G4050">
        <v>9.0677889999999994</v>
      </c>
    </row>
    <row r="4051" spans="1:9" x14ac:dyDescent="0.25">
      <c r="A4051">
        <v>4050</v>
      </c>
      <c r="B4051">
        <v>143.83948799999999</v>
      </c>
      <c r="C4051">
        <v>6.5417259999999997</v>
      </c>
    </row>
    <row r="4052" spans="1:9" x14ac:dyDescent="0.25">
      <c r="A4052">
        <v>4051</v>
      </c>
      <c r="B4052">
        <v>143.83948799999999</v>
      </c>
      <c r="C4052">
        <v>6.5417259999999997</v>
      </c>
    </row>
    <row r="4053" spans="1:9" x14ac:dyDescent="0.25">
      <c r="A4053">
        <v>4052</v>
      </c>
      <c r="B4053">
        <v>143.83948799999999</v>
      </c>
      <c r="C4053">
        <v>6.5417259999999997</v>
      </c>
    </row>
    <row r="4054" spans="1:9" x14ac:dyDescent="0.25">
      <c r="A4054">
        <v>4053</v>
      </c>
      <c r="B4054">
        <v>143.83948799999999</v>
      </c>
      <c r="C4054">
        <v>6.5417259999999997</v>
      </c>
    </row>
    <row r="4055" spans="1:9" x14ac:dyDescent="0.25">
      <c r="A4055">
        <v>4054</v>
      </c>
      <c r="B4055">
        <v>143.83948799999999</v>
      </c>
      <c r="C4055">
        <v>6.5417259999999997</v>
      </c>
      <c r="H4055">
        <v>148.25478299999997</v>
      </c>
      <c r="I4055">
        <v>5.3759160000000001</v>
      </c>
    </row>
    <row r="4056" spans="1:9" x14ac:dyDescent="0.25">
      <c r="A4056">
        <v>4055</v>
      </c>
      <c r="B4056">
        <v>143.83948799999999</v>
      </c>
      <c r="C4056">
        <v>6.5417259999999997</v>
      </c>
      <c r="H4056">
        <v>148.25478299999997</v>
      </c>
      <c r="I4056">
        <v>5.3759160000000001</v>
      </c>
    </row>
    <row r="4057" spans="1:9" x14ac:dyDescent="0.25">
      <c r="A4057">
        <v>4056</v>
      </c>
      <c r="B4057">
        <v>143.83948799999999</v>
      </c>
      <c r="C4057">
        <v>6.5417259999999997</v>
      </c>
      <c r="D4057">
        <v>125.60527099999999</v>
      </c>
      <c r="E4057">
        <v>4.7254690000000004</v>
      </c>
      <c r="H4057">
        <v>148.25478299999997</v>
      </c>
      <c r="I4057">
        <v>5.3759160000000001</v>
      </c>
    </row>
    <row r="4058" spans="1:9" x14ac:dyDescent="0.25">
      <c r="A4058">
        <v>4057</v>
      </c>
      <c r="B4058">
        <v>143.83948799999999</v>
      </c>
      <c r="C4058">
        <v>6.5417259999999997</v>
      </c>
      <c r="D4058">
        <v>125.60527099999999</v>
      </c>
      <c r="E4058">
        <v>4.7254690000000004</v>
      </c>
      <c r="H4058">
        <v>148.25478299999997</v>
      </c>
      <c r="I4058">
        <v>5.3759160000000001</v>
      </c>
    </row>
    <row r="4059" spans="1:9" x14ac:dyDescent="0.25">
      <c r="A4059">
        <v>4058</v>
      </c>
      <c r="B4059">
        <v>143.83948799999999</v>
      </c>
      <c r="C4059">
        <v>6.5417259999999997</v>
      </c>
      <c r="D4059">
        <v>125.60527099999999</v>
      </c>
      <c r="E4059">
        <v>4.7254690000000004</v>
      </c>
      <c r="H4059">
        <v>148.25478299999997</v>
      </c>
      <c r="I4059">
        <v>5.3759160000000001</v>
      </c>
    </row>
    <row r="4060" spans="1:9" x14ac:dyDescent="0.25">
      <c r="A4060">
        <v>4059</v>
      </c>
      <c r="D4060">
        <v>125.60527099999999</v>
      </c>
      <c r="E4060">
        <v>4.7254690000000004</v>
      </c>
      <c r="H4060">
        <v>148.25478299999997</v>
      </c>
      <c r="I4060">
        <v>5.3759160000000001</v>
      </c>
    </row>
    <row r="4061" spans="1:9" x14ac:dyDescent="0.25">
      <c r="A4061">
        <v>4060</v>
      </c>
      <c r="D4061">
        <v>125.60527099999999</v>
      </c>
      <c r="E4061">
        <v>4.7254690000000004</v>
      </c>
      <c r="H4061">
        <v>148.25478299999997</v>
      </c>
      <c r="I4061">
        <v>5.3759160000000001</v>
      </c>
    </row>
    <row r="4062" spans="1:9" x14ac:dyDescent="0.25">
      <c r="A4062">
        <v>4061</v>
      </c>
      <c r="D4062">
        <v>125.60527099999999</v>
      </c>
      <c r="E4062">
        <v>4.7254690000000004</v>
      </c>
      <c r="H4062">
        <v>148.25478299999997</v>
      </c>
      <c r="I4062">
        <v>5.3759160000000001</v>
      </c>
    </row>
    <row r="4063" spans="1:9" x14ac:dyDescent="0.25">
      <c r="A4063">
        <v>4062</v>
      </c>
      <c r="D4063">
        <v>125.60527099999999</v>
      </c>
      <c r="E4063">
        <v>4.7254690000000004</v>
      </c>
      <c r="H4063">
        <v>148.25478299999997</v>
      </c>
      <c r="I4063">
        <v>5.3759160000000001</v>
      </c>
    </row>
    <row r="4064" spans="1:9" x14ac:dyDescent="0.25">
      <c r="A4064">
        <v>4063</v>
      </c>
      <c r="D4064">
        <v>125.60527099999999</v>
      </c>
      <c r="E4064">
        <v>4.7254690000000004</v>
      </c>
      <c r="H4064">
        <v>148.25478299999997</v>
      </c>
      <c r="I4064">
        <v>5.3759160000000001</v>
      </c>
    </row>
    <row r="4065" spans="1:9" x14ac:dyDescent="0.25">
      <c r="A4065">
        <v>4064</v>
      </c>
      <c r="D4065">
        <v>125.60527099999999</v>
      </c>
      <c r="E4065">
        <v>4.7254690000000004</v>
      </c>
      <c r="H4065">
        <v>148.25478299999997</v>
      </c>
      <c r="I4065">
        <v>5.3759160000000001</v>
      </c>
    </row>
    <row r="4066" spans="1:9" x14ac:dyDescent="0.25">
      <c r="A4066">
        <v>4065</v>
      </c>
      <c r="D4066">
        <v>125.53775499999999</v>
      </c>
      <c r="E4066">
        <v>4.7254690000000004</v>
      </c>
      <c r="F4066">
        <v>129.79406399999999</v>
      </c>
      <c r="G4066">
        <v>7.8982859999999997</v>
      </c>
      <c r="H4066">
        <v>148.25478299999997</v>
      </c>
      <c r="I4066">
        <v>5.3759160000000001</v>
      </c>
    </row>
    <row r="4067" spans="1:9" x14ac:dyDescent="0.25">
      <c r="A4067">
        <v>4066</v>
      </c>
      <c r="D4067">
        <v>125.53775499999999</v>
      </c>
      <c r="E4067">
        <v>4.7254690000000004</v>
      </c>
      <c r="F4067">
        <v>129.79406399999999</v>
      </c>
      <c r="G4067">
        <v>7.8982859999999997</v>
      </c>
      <c r="H4067">
        <v>148.25478299999997</v>
      </c>
      <c r="I4067">
        <v>5.3759160000000001</v>
      </c>
    </row>
    <row r="4068" spans="1:9" x14ac:dyDescent="0.25">
      <c r="A4068">
        <v>4067</v>
      </c>
      <c r="D4068">
        <v>125.40261199999999</v>
      </c>
      <c r="E4068">
        <v>4.8605010000000002</v>
      </c>
      <c r="F4068">
        <v>129.79406399999999</v>
      </c>
      <c r="G4068">
        <v>7.8982859999999997</v>
      </c>
      <c r="H4068">
        <v>148.189899</v>
      </c>
      <c r="I4068">
        <v>5.3759160000000001</v>
      </c>
    </row>
    <row r="4069" spans="1:9" x14ac:dyDescent="0.25">
      <c r="A4069">
        <v>4068</v>
      </c>
      <c r="D4069">
        <v>125.40261199999999</v>
      </c>
      <c r="E4069">
        <v>4.8605010000000002</v>
      </c>
      <c r="F4069">
        <v>129.79406399999999</v>
      </c>
      <c r="G4069">
        <v>7.8982859999999997</v>
      </c>
      <c r="H4069">
        <v>148.124908</v>
      </c>
      <c r="I4069">
        <v>5.3759160000000001</v>
      </c>
    </row>
    <row r="4070" spans="1:9" x14ac:dyDescent="0.25">
      <c r="A4070">
        <v>4069</v>
      </c>
      <c r="F4070">
        <v>129.79406399999999</v>
      </c>
      <c r="G4070">
        <v>7.8982859999999997</v>
      </c>
      <c r="H4070">
        <v>148.06002000000001</v>
      </c>
      <c r="I4070">
        <v>5.3759160000000001</v>
      </c>
    </row>
    <row r="4071" spans="1:9" x14ac:dyDescent="0.25">
      <c r="A4071">
        <v>4070</v>
      </c>
      <c r="F4071">
        <v>129.79406399999999</v>
      </c>
      <c r="G4071">
        <v>7.8982859999999997</v>
      </c>
    </row>
    <row r="4072" spans="1:9" x14ac:dyDescent="0.25">
      <c r="A4072">
        <v>4071</v>
      </c>
      <c r="F4072">
        <v>129.79406399999999</v>
      </c>
      <c r="G4072">
        <v>7.8982859999999997</v>
      </c>
    </row>
    <row r="4073" spans="1:9" x14ac:dyDescent="0.25">
      <c r="A4073">
        <v>4072</v>
      </c>
      <c r="F4073">
        <v>129.79406399999999</v>
      </c>
      <c r="G4073">
        <v>7.8982859999999997</v>
      </c>
    </row>
    <row r="4074" spans="1:9" x14ac:dyDescent="0.25">
      <c r="A4074">
        <v>4073</v>
      </c>
      <c r="F4074">
        <v>129.79406399999999</v>
      </c>
      <c r="G4074">
        <v>7.8982859999999997</v>
      </c>
    </row>
    <row r="4075" spans="1:9" x14ac:dyDescent="0.25">
      <c r="A4075">
        <v>4074</v>
      </c>
      <c r="B4075">
        <v>113.984791</v>
      </c>
      <c r="C4075">
        <v>6.5480729999999996</v>
      </c>
      <c r="F4075">
        <v>129.79406399999999</v>
      </c>
      <c r="G4075">
        <v>7.8982859999999997</v>
      </c>
    </row>
    <row r="4076" spans="1:9" x14ac:dyDescent="0.25">
      <c r="A4076">
        <v>4075</v>
      </c>
      <c r="B4076">
        <v>113.984791</v>
      </c>
      <c r="C4076">
        <v>6.5480729999999996</v>
      </c>
      <c r="F4076">
        <v>129.79406399999999</v>
      </c>
      <c r="G4076">
        <v>7.8982859999999997</v>
      </c>
    </row>
    <row r="4077" spans="1:9" x14ac:dyDescent="0.25">
      <c r="A4077">
        <v>4076</v>
      </c>
      <c r="B4077">
        <v>113.984791</v>
      </c>
      <c r="C4077">
        <v>6.5480729999999996</v>
      </c>
      <c r="F4077">
        <v>129.79406399999999</v>
      </c>
      <c r="G4077">
        <v>7.8982859999999997</v>
      </c>
    </row>
    <row r="4078" spans="1:9" x14ac:dyDescent="0.25">
      <c r="A4078">
        <v>4077</v>
      </c>
      <c r="B4078">
        <v>113.984791</v>
      </c>
      <c r="C4078">
        <v>6.5480729999999996</v>
      </c>
      <c r="F4078">
        <v>129.79406399999999</v>
      </c>
      <c r="G4078">
        <v>7.8982859999999997</v>
      </c>
    </row>
    <row r="4079" spans="1:9" x14ac:dyDescent="0.25">
      <c r="A4079">
        <v>4078</v>
      </c>
      <c r="B4079">
        <v>113.984791</v>
      </c>
      <c r="C4079">
        <v>6.5480729999999996</v>
      </c>
      <c r="F4079">
        <v>129.72654799999998</v>
      </c>
      <c r="G4079">
        <v>7.8982859999999997</v>
      </c>
    </row>
    <row r="4080" spans="1:9" x14ac:dyDescent="0.25">
      <c r="A4080">
        <v>4079</v>
      </c>
      <c r="B4080">
        <v>113.984791</v>
      </c>
      <c r="C4080">
        <v>6.5480729999999996</v>
      </c>
      <c r="F4080">
        <v>129.72654799999998</v>
      </c>
      <c r="G4080">
        <v>7.8982859999999997</v>
      </c>
    </row>
    <row r="4081" spans="1:9" x14ac:dyDescent="0.25">
      <c r="A4081">
        <v>4080</v>
      </c>
      <c r="B4081">
        <v>113.984791</v>
      </c>
      <c r="C4081">
        <v>6.5480729999999996</v>
      </c>
      <c r="F4081">
        <v>129.38874299999998</v>
      </c>
      <c r="G4081">
        <v>7.8982859999999997</v>
      </c>
    </row>
    <row r="4082" spans="1:9" x14ac:dyDescent="0.25">
      <c r="A4082">
        <v>4081</v>
      </c>
      <c r="B4082">
        <v>113.984791</v>
      </c>
      <c r="C4082">
        <v>6.5480729999999996</v>
      </c>
      <c r="F4082">
        <v>129.38874299999998</v>
      </c>
      <c r="G4082">
        <v>7.8982859999999997</v>
      </c>
    </row>
    <row r="4083" spans="1:9" x14ac:dyDescent="0.25">
      <c r="A4083">
        <v>4082</v>
      </c>
      <c r="B4083">
        <v>113.984791</v>
      </c>
      <c r="C4083">
        <v>6.5480729999999996</v>
      </c>
      <c r="F4083">
        <v>129.38874299999998</v>
      </c>
      <c r="G4083">
        <v>7.8982859999999997</v>
      </c>
    </row>
    <row r="4084" spans="1:9" x14ac:dyDescent="0.25">
      <c r="A4084">
        <v>4083</v>
      </c>
      <c r="B4084">
        <v>113.984791</v>
      </c>
      <c r="C4084">
        <v>6.5480729999999996</v>
      </c>
    </row>
    <row r="4085" spans="1:9" x14ac:dyDescent="0.25">
      <c r="A4085">
        <v>4084</v>
      </c>
      <c r="B4085">
        <v>113.984791</v>
      </c>
      <c r="C4085">
        <v>6.5480729999999996</v>
      </c>
    </row>
    <row r="4086" spans="1:9" x14ac:dyDescent="0.25">
      <c r="A4086">
        <v>4085</v>
      </c>
      <c r="B4086">
        <v>113.984791</v>
      </c>
      <c r="C4086">
        <v>6.5480729999999996</v>
      </c>
      <c r="H4086">
        <v>120.06526399999998</v>
      </c>
      <c r="I4086">
        <v>4.9280169999999996</v>
      </c>
    </row>
    <row r="4087" spans="1:9" x14ac:dyDescent="0.25">
      <c r="A4087">
        <v>4086</v>
      </c>
      <c r="B4087">
        <v>113.984791</v>
      </c>
      <c r="C4087">
        <v>6.5480729999999996</v>
      </c>
      <c r="H4087">
        <v>120.06526399999998</v>
      </c>
      <c r="I4087">
        <v>4.9280169999999996</v>
      </c>
    </row>
    <row r="4088" spans="1:9" x14ac:dyDescent="0.25">
      <c r="A4088">
        <v>4087</v>
      </c>
      <c r="B4088">
        <v>113.984791</v>
      </c>
      <c r="C4088">
        <v>6.5480729999999996</v>
      </c>
      <c r="H4088">
        <v>120.06526399999998</v>
      </c>
      <c r="I4088">
        <v>4.9280169999999996</v>
      </c>
    </row>
    <row r="4089" spans="1:9" x14ac:dyDescent="0.25">
      <c r="A4089">
        <v>4088</v>
      </c>
      <c r="B4089">
        <v>113.984791</v>
      </c>
      <c r="C4089">
        <v>6.5480729999999996</v>
      </c>
      <c r="H4089">
        <v>120.06526399999998</v>
      </c>
      <c r="I4089">
        <v>4.9280169999999996</v>
      </c>
    </row>
    <row r="4090" spans="1:9" x14ac:dyDescent="0.25">
      <c r="A4090">
        <v>4089</v>
      </c>
      <c r="H4090">
        <v>120.06526399999998</v>
      </c>
      <c r="I4090">
        <v>4.9280169999999996</v>
      </c>
    </row>
    <row r="4091" spans="1:9" x14ac:dyDescent="0.25">
      <c r="A4091">
        <v>4090</v>
      </c>
      <c r="H4091">
        <v>120.06526399999998</v>
      </c>
      <c r="I4091">
        <v>4.7929839999999997</v>
      </c>
    </row>
    <row r="4092" spans="1:9" x14ac:dyDescent="0.25">
      <c r="A4092">
        <v>4091</v>
      </c>
      <c r="D4092">
        <v>104.05321899999998</v>
      </c>
      <c r="E4092">
        <v>5.1304550000000004</v>
      </c>
      <c r="H4092">
        <v>120.06526399999998</v>
      </c>
      <c r="I4092">
        <v>4.7929839999999997</v>
      </c>
    </row>
    <row r="4093" spans="1:9" x14ac:dyDescent="0.25">
      <c r="A4093">
        <v>4092</v>
      </c>
      <c r="D4093">
        <v>104.05321899999998</v>
      </c>
      <c r="E4093">
        <v>5.1304550000000004</v>
      </c>
      <c r="H4093">
        <v>119.86260299999999</v>
      </c>
      <c r="I4093">
        <v>4.7929839999999997</v>
      </c>
    </row>
    <row r="4094" spans="1:9" x14ac:dyDescent="0.25">
      <c r="A4094">
        <v>4093</v>
      </c>
      <c r="D4094">
        <v>104.05321899999998</v>
      </c>
      <c r="E4094">
        <v>5.1304550000000004</v>
      </c>
      <c r="H4094">
        <v>119.86260299999999</v>
      </c>
      <c r="I4094">
        <v>4.7929839999999997</v>
      </c>
    </row>
    <row r="4095" spans="1:9" x14ac:dyDescent="0.25">
      <c r="A4095">
        <v>4094</v>
      </c>
      <c r="D4095">
        <v>104.05321899999998</v>
      </c>
      <c r="E4095">
        <v>5.1304550000000004</v>
      </c>
      <c r="H4095">
        <v>119.86260299999999</v>
      </c>
      <c r="I4095">
        <v>4.7929839999999997</v>
      </c>
    </row>
    <row r="4096" spans="1:9" x14ac:dyDescent="0.25">
      <c r="A4096">
        <v>4095</v>
      </c>
      <c r="D4096">
        <v>104.05321899999998</v>
      </c>
      <c r="E4096">
        <v>5.1304550000000004</v>
      </c>
      <c r="H4096">
        <v>119.727459</v>
      </c>
      <c r="I4096">
        <v>4.7929839999999997</v>
      </c>
    </row>
    <row r="4097" spans="1:9" x14ac:dyDescent="0.25">
      <c r="A4097">
        <v>4096</v>
      </c>
      <c r="D4097">
        <v>104.05321899999998</v>
      </c>
      <c r="E4097">
        <v>5.1304550000000004</v>
      </c>
      <c r="H4097">
        <v>119.727459</v>
      </c>
      <c r="I4097">
        <v>4.7929839999999997</v>
      </c>
    </row>
    <row r="4098" spans="1:9" x14ac:dyDescent="0.25">
      <c r="A4098">
        <v>4097</v>
      </c>
      <c r="D4098">
        <v>104.05321899999998</v>
      </c>
      <c r="E4098">
        <v>5.1304550000000004</v>
      </c>
      <c r="H4098">
        <v>119.727459</v>
      </c>
      <c r="I4098">
        <v>4.7929839999999997</v>
      </c>
    </row>
    <row r="4099" spans="1:9" x14ac:dyDescent="0.25">
      <c r="A4099">
        <v>4098</v>
      </c>
      <c r="D4099">
        <v>104.05321899999998</v>
      </c>
      <c r="E4099">
        <v>5.1304550000000004</v>
      </c>
      <c r="F4099">
        <v>111.75519599999998</v>
      </c>
      <c r="G4099">
        <v>7.4931890000000001</v>
      </c>
      <c r="H4099">
        <v>119.592316</v>
      </c>
      <c r="I4099">
        <v>4.7254690000000004</v>
      </c>
    </row>
    <row r="4100" spans="1:9" x14ac:dyDescent="0.25">
      <c r="A4100">
        <v>4099</v>
      </c>
      <c r="D4100">
        <v>104.05321899999998</v>
      </c>
      <c r="E4100">
        <v>5.1304550000000004</v>
      </c>
      <c r="F4100">
        <v>111.75519599999998</v>
      </c>
      <c r="G4100">
        <v>7.4931890000000001</v>
      </c>
      <c r="H4100">
        <v>119.524799</v>
      </c>
      <c r="I4100">
        <v>4.7254690000000004</v>
      </c>
    </row>
    <row r="4101" spans="1:9" x14ac:dyDescent="0.25">
      <c r="A4101">
        <v>4100</v>
      </c>
      <c r="D4101">
        <v>104.05321899999998</v>
      </c>
      <c r="E4101">
        <v>5.1304550000000004</v>
      </c>
      <c r="F4101">
        <v>111.75519599999998</v>
      </c>
      <c r="G4101">
        <v>7.4931890000000001</v>
      </c>
      <c r="H4101">
        <v>119.45717099999999</v>
      </c>
      <c r="I4101">
        <v>4.7254690000000004</v>
      </c>
    </row>
    <row r="4102" spans="1:9" x14ac:dyDescent="0.25">
      <c r="A4102">
        <v>4101</v>
      </c>
      <c r="D4102">
        <v>104.05321899999998</v>
      </c>
      <c r="E4102">
        <v>5.1304550000000004</v>
      </c>
      <c r="F4102">
        <v>111.75519599999998</v>
      </c>
      <c r="G4102">
        <v>7.4931890000000001</v>
      </c>
      <c r="H4102">
        <v>118.84919099999999</v>
      </c>
      <c r="I4102">
        <v>5.1304550000000004</v>
      </c>
    </row>
    <row r="4103" spans="1:9" x14ac:dyDescent="0.25">
      <c r="A4103">
        <v>4102</v>
      </c>
      <c r="D4103">
        <v>104.05321899999998</v>
      </c>
      <c r="E4103">
        <v>5.1304550000000004</v>
      </c>
      <c r="F4103">
        <v>111.75519599999998</v>
      </c>
      <c r="G4103">
        <v>7.4931890000000001</v>
      </c>
    </row>
    <row r="4104" spans="1:9" x14ac:dyDescent="0.25">
      <c r="A4104">
        <v>4103</v>
      </c>
      <c r="D4104">
        <v>104.05321899999998</v>
      </c>
      <c r="E4104">
        <v>5.1304550000000004</v>
      </c>
      <c r="F4104">
        <v>111.75519599999998</v>
      </c>
      <c r="G4104">
        <v>7.4931890000000001</v>
      </c>
    </row>
    <row r="4105" spans="1:9" x14ac:dyDescent="0.25">
      <c r="A4105">
        <v>4104</v>
      </c>
      <c r="F4105">
        <v>111.75519599999998</v>
      </c>
      <c r="G4105">
        <v>7.4931890000000001</v>
      </c>
    </row>
    <row r="4106" spans="1:9" x14ac:dyDescent="0.25">
      <c r="A4106">
        <v>4105</v>
      </c>
      <c r="F4106">
        <v>111.75519599999998</v>
      </c>
      <c r="G4106">
        <v>7.4931890000000001</v>
      </c>
    </row>
    <row r="4107" spans="1:9" x14ac:dyDescent="0.25">
      <c r="A4107">
        <v>4106</v>
      </c>
      <c r="F4107">
        <v>111.55253399999999</v>
      </c>
      <c r="G4107">
        <v>7.5607049999999996</v>
      </c>
    </row>
    <row r="4108" spans="1:9" x14ac:dyDescent="0.25">
      <c r="A4108">
        <v>4107</v>
      </c>
      <c r="F4108">
        <v>111.55253399999999</v>
      </c>
      <c r="G4108">
        <v>7.5607049999999996</v>
      </c>
    </row>
    <row r="4109" spans="1:9" x14ac:dyDescent="0.25">
      <c r="A4109">
        <v>4108</v>
      </c>
      <c r="F4109">
        <v>111.55253399999999</v>
      </c>
      <c r="G4109">
        <v>7.5607049999999996</v>
      </c>
    </row>
    <row r="4110" spans="1:9" x14ac:dyDescent="0.25">
      <c r="A4110">
        <v>4109</v>
      </c>
      <c r="B4110">
        <v>91.959790999999996</v>
      </c>
      <c r="C4110">
        <v>6.9531700000000001</v>
      </c>
      <c r="F4110">
        <v>111.55253399999999</v>
      </c>
      <c r="G4110">
        <v>7.5607049999999996</v>
      </c>
    </row>
    <row r="4111" spans="1:9" x14ac:dyDescent="0.25">
      <c r="A4111">
        <v>4110</v>
      </c>
      <c r="B4111">
        <v>91.959790999999996</v>
      </c>
      <c r="C4111">
        <v>6.9531700000000001</v>
      </c>
      <c r="F4111">
        <v>111.41739099999999</v>
      </c>
      <c r="G4111">
        <v>7.5607049999999996</v>
      </c>
    </row>
    <row r="4112" spans="1:9" x14ac:dyDescent="0.25">
      <c r="A4112">
        <v>4111</v>
      </c>
      <c r="B4112">
        <v>91.959790999999996</v>
      </c>
      <c r="C4112">
        <v>6.9531700000000001</v>
      </c>
      <c r="F4112">
        <v>111.41739099999999</v>
      </c>
      <c r="G4112">
        <v>7.5607049999999996</v>
      </c>
    </row>
    <row r="4113" spans="1:9" x14ac:dyDescent="0.25">
      <c r="A4113">
        <v>4112</v>
      </c>
      <c r="B4113">
        <v>91.959790999999996</v>
      </c>
      <c r="C4113">
        <v>6.9531700000000001</v>
      </c>
      <c r="F4113">
        <v>111.14721499999999</v>
      </c>
      <c r="G4113">
        <v>7.5607049999999996</v>
      </c>
    </row>
    <row r="4114" spans="1:9" x14ac:dyDescent="0.25">
      <c r="A4114">
        <v>4113</v>
      </c>
      <c r="B4114">
        <v>91.959790999999996</v>
      </c>
      <c r="C4114">
        <v>6.9531700000000001</v>
      </c>
      <c r="F4114">
        <v>111.14721499999999</v>
      </c>
      <c r="G4114">
        <v>7.5607049999999996</v>
      </c>
    </row>
    <row r="4115" spans="1:9" x14ac:dyDescent="0.25">
      <c r="A4115">
        <v>4114</v>
      </c>
      <c r="B4115">
        <v>91.959790999999996</v>
      </c>
      <c r="C4115">
        <v>6.9531700000000001</v>
      </c>
      <c r="F4115">
        <v>110.876926</v>
      </c>
      <c r="G4115">
        <v>7.5607049999999996</v>
      </c>
    </row>
    <row r="4116" spans="1:9" x14ac:dyDescent="0.25">
      <c r="A4116">
        <v>4115</v>
      </c>
      <c r="B4116">
        <v>91.959790999999996</v>
      </c>
      <c r="C4116">
        <v>6.9531700000000001</v>
      </c>
    </row>
    <row r="4117" spans="1:9" x14ac:dyDescent="0.25">
      <c r="A4117">
        <v>4116</v>
      </c>
      <c r="B4117">
        <v>91.959790999999996</v>
      </c>
      <c r="C4117">
        <v>6.9531700000000001</v>
      </c>
    </row>
    <row r="4118" spans="1:9" x14ac:dyDescent="0.25">
      <c r="A4118">
        <v>4117</v>
      </c>
      <c r="B4118">
        <v>91.959790999999996</v>
      </c>
      <c r="C4118">
        <v>6.9531700000000001</v>
      </c>
    </row>
    <row r="4119" spans="1:9" x14ac:dyDescent="0.25">
      <c r="A4119">
        <v>4118</v>
      </c>
      <c r="B4119">
        <v>91.959790999999996</v>
      </c>
      <c r="C4119">
        <v>6.9531700000000001</v>
      </c>
      <c r="H4119">
        <v>100.134714</v>
      </c>
      <c r="I4119">
        <v>4.8605010000000002</v>
      </c>
    </row>
    <row r="4120" spans="1:9" x14ac:dyDescent="0.25">
      <c r="A4120">
        <v>4119</v>
      </c>
      <c r="B4120">
        <v>91.959790999999996</v>
      </c>
      <c r="C4120">
        <v>6.9531700000000001</v>
      </c>
      <c r="H4120">
        <v>100.134714</v>
      </c>
      <c r="I4120">
        <v>4.8605010000000002</v>
      </c>
    </row>
    <row r="4121" spans="1:9" x14ac:dyDescent="0.25">
      <c r="A4121">
        <v>4120</v>
      </c>
      <c r="B4121">
        <v>91.959790999999996</v>
      </c>
      <c r="C4121">
        <v>6.9531700000000001</v>
      </c>
      <c r="H4121">
        <v>100.134714</v>
      </c>
      <c r="I4121">
        <v>4.8605010000000002</v>
      </c>
    </row>
    <row r="4122" spans="1:9" x14ac:dyDescent="0.25">
      <c r="A4122">
        <v>4121</v>
      </c>
      <c r="B4122">
        <v>91.959790999999996</v>
      </c>
      <c r="C4122">
        <v>6.9531700000000001</v>
      </c>
      <c r="H4122">
        <v>100.134714</v>
      </c>
      <c r="I4122">
        <v>4.8605010000000002</v>
      </c>
    </row>
    <row r="4123" spans="1:9" x14ac:dyDescent="0.25">
      <c r="A4123">
        <v>4122</v>
      </c>
      <c r="B4123">
        <v>91.959790999999996</v>
      </c>
      <c r="C4123">
        <v>6.9531700000000001</v>
      </c>
      <c r="H4123">
        <v>100.134714</v>
      </c>
      <c r="I4123">
        <v>4.8605010000000002</v>
      </c>
    </row>
    <row r="4124" spans="1:9" x14ac:dyDescent="0.25">
      <c r="A4124">
        <v>4123</v>
      </c>
      <c r="B4124">
        <v>91.689614999999989</v>
      </c>
      <c r="C4124">
        <v>7.1557190000000004</v>
      </c>
      <c r="H4124">
        <v>100.134714</v>
      </c>
      <c r="I4124">
        <v>4.8605010000000002</v>
      </c>
    </row>
    <row r="4125" spans="1:9" x14ac:dyDescent="0.25">
      <c r="A4125">
        <v>4124</v>
      </c>
      <c r="H4125">
        <v>100.134714</v>
      </c>
      <c r="I4125">
        <v>4.8605010000000002</v>
      </c>
    </row>
    <row r="4126" spans="1:9" x14ac:dyDescent="0.25">
      <c r="A4126">
        <v>4125</v>
      </c>
      <c r="H4126">
        <v>100.134714</v>
      </c>
      <c r="I4126">
        <v>4.8605010000000002</v>
      </c>
    </row>
    <row r="4127" spans="1:9" x14ac:dyDescent="0.25">
      <c r="A4127">
        <v>4126</v>
      </c>
      <c r="D4127">
        <v>82.028329999999983</v>
      </c>
      <c r="E4127">
        <v>4.9280169999999996</v>
      </c>
      <c r="H4127">
        <v>100.134714</v>
      </c>
      <c r="I4127">
        <v>4.8605010000000002</v>
      </c>
    </row>
    <row r="4128" spans="1:9" x14ac:dyDescent="0.25">
      <c r="A4128">
        <v>4127</v>
      </c>
      <c r="D4128">
        <v>82.028329999999983</v>
      </c>
      <c r="E4128">
        <v>4.9280169999999996</v>
      </c>
      <c r="H4128">
        <v>100.134714</v>
      </c>
      <c r="I4128">
        <v>4.8605010000000002</v>
      </c>
    </row>
    <row r="4129" spans="1:9" x14ac:dyDescent="0.25">
      <c r="A4129">
        <v>4128</v>
      </c>
      <c r="D4129">
        <v>82.028329999999983</v>
      </c>
      <c r="E4129">
        <v>4.9280169999999996</v>
      </c>
      <c r="H4129">
        <v>100.134714</v>
      </c>
      <c r="I4129">
        <v>4.8605010000000002</v>
      </c>
    </row>
    <row r="4130" spans="1:9" x14ac:dyDescent="0.25">
      <c r="A4130">
        <v>4129</v>
      </c>
      <c r="D4130">
        <v>82.028329999999983</v>
      </c>
      <c r="E4130">
        <v>4.9280169999999996</v>
      </c>
      <c r="H4130">
        <v>99.932054999999991</v>
      </c>
      <c r="I4130">
        <v>4.8605010000000002</v>
      </c>
    </row>
    <row r="4131" spans="1:9" x14ac:dyDescent="0.25">
      <c r="A4131">
        <v>4130</v>
      </c>
      <c r="D4131">
        <v>82.028329999999983</v>
      </c>
      <c r="E4131">
        <v>4.9280169999999996</v>
      </c>
      <c r="H4131">
        <v>99.932054999999991</v>
      </c>
      <c r="I4131">
        <v>4.8605010000000002</v>
      </c>
    </row>
    <row r="4132" spans="1:9" x14ac:dyDescent="0.25">
      <c r="A4132">
        <v>4131</v>
      </c>
      <c r="D4132">
        <v>82.028329999999983</v>
      </c>
      <c r="E4132">
        <v>4.9280169999999996</v>
      </c>
      <c r="F4132">
        <v>90.811234999999982</v>
      </c>
      <c r="G4132">
        <v>8.1682400000000008</v>
      </c>
      <c r="H4132">
        <v>99.796910999999994</v>
      </c>
      <c r="I4132">
        <v>4.8605010000000002</v>
      </c>
    </row>
    <row r="4133" spans="1:9" x14ac:dyDescent="0.25">
      <c r="A4133">
        <v>4132</v>
      </c>
      <c r="D4133">
        <v>82.028329999999983</v>
      </c>
      <c r="E4133">
        <v>4.9280169999999996</v>
      </c>
      <c r="F4133">
        <v>90.811234999999982</v>
      </c>
      <c r="G4133">
        <v>8.1682400000000008</v>
      </c>
      <c r="H4133">
        <v>99.729394999999982</v>
      </c>
      <c r="I4133">
        <v>4.8605010000000002</v>
      </c>
    </row>
    <row r="4134" spans="1:9" x14ac:dyDescent="0.25">
      <c r="A4134">
        <v>4133</v>
      </c>
      <c r="D4134">
        <v>82.028329999999983</v>
      </c>
      <c r="E4134">
        <v>4.9280169999999996</v>
      </c>
      <c r="F4134">
        <v>90.811234999999982</v>
      </c>
      <c r="G4134">
        <v>8.1682400000000008</v>
      </c>
      <c r="H4134">
        <v>99.729394999999982</v>
      </c>
      <c r="I4134">
        <v>4.8605010000000002</v>
      </c>
    </row>
    <row r="4135" spans="1:9" x14ac:dyDescent="0.25">
      <c r="A4135">
        <v>4134</v>
      </c>
      <c r="D4135">
        <v>82.028329999999983</v>
      </c>
      <c r="E4135">
        <v>4.9280169999999996</v>
      </c>
      <c r="F4135">
        <v>90.811234999999982</v>
      </c>
      <c r="G4135">
        <v>8.1682400000000008</v>
      </c>
    </row>
    <row r="4136" spans="1:9" x14ac:dyDescent="0.25">
      <c r="A4136">
        <v>4135</v>
      </c>
      <c r="D4136">
        <v>82.028329999999983</v>
      </c>
      <c r="E4136">
        <v>4.9280169999999996</v>
      </c>
      <c r="F4136">
        <v>90.811234999999982</v>
      </c>
      <c r="G4136">
        <v>8.1682400000000008</v>
      </c>
    </row>
    <row r="4137" spans="1:9" x14ac:dyDescent="0.25">
      <c r="A4137">
        <v>4136</v>
      </c>
      <c r="D4137">
        <v>82.028329999999983</v>
      </c>
      <c r="E4137">
        <v>4.9280169999999996</v>
      </c>
      <c r="F4137">
        <v>90.811234999999982</v>
      </c>
      <c r="G4137">
        <v>8.1682400000000008</v>
      </c>
    </row>
    <row r="4138" spans="1:9" x14ac:dyDescent="0.25">
      <c r="A4138">
        <v>4137</v>
      </c>
      <c r="D4138">
        <v>82.028329999999983</v>
      </c>
      <c r="E4138">
        <v>4.9280169999999996</v>
      </c>
      <c r="F4138">
        <v>90.811234999999982</v>
      </c>
      <c r="G4138">
        <v>8.1682400000000008</v>
      </c>
    </row>
    <row r="4139" spans="1:9" x14ac:dyDescent="0.25">
      <c r="A4139">
        <v>4138</v>
      </c>
      <c r="D4139">
        <v>82.028329999999983</v>
      </c>
      <c r="E4139">
        <v>4.9280169999999996</v>
      </c>
      <c r="F4139">
        <v>90.811234999999982</v>
      </c>
      <c r="G4139">
        <v>8.1682400000000008</v>
      </c>
    </row>
    <row r="4140" spans="1:9" x14ac:dyDescent="0.25">
      <c r="A4140">
        <v>4139</v>
      </c>
      <c r="D4140">
        <v>82.028329999999983</v>
      </c>
      <c r="E4140">
        <v>4.9280169999999996</v>
      </c>
      <c r="F4140">
        <v>90.811234999999982</v>
      </c>
      <c r="G4140">
        <v>8.1682400000000008</v>
      </c>
    </row>
    <row r="4141" spans="1:9" x14ac:dyDescent="0.25">
      <c r="A4141">
        <v>4140</v>
      </c>
      <c r="D4141">
        <v>82.028329999999983</v>
      </c>
      <c r="E4141">
        <v>4.9280169999999996</v>
      </c>
      <c r="F4141">
        <v>90.811234999999982</v>
      </c>
      <c r="G4141">
        <v>8.1682400000000008</v>
      </c>
    </row>
    <row r="4142" spans="1:9" x14ac:dyDescent="0.25">
      <c r="A4142">
        <v>4141</v>
      </c>
      <c r="F4142">
        <v>90.811234999999982</v>
      </c>
      <c r="G4142">
        <v>8.1682400000000008</v>
      </c>
    </row>
    <row r="4143" spans="1:9" x14ac:dyDescent="0.25">
      <c r="A4143">
        <v>4142</v>
      </c>
      <c r="F4143">
        <v>90.811234999999982</v>
      </c>
      <c r="G4143">
        <v>8.1682400000000008</v>
      </c>
    </row>
    <row r="4144" spans="1:9" x14ac:dyDescent="0.25">
      <c r="A4144">
        <v>4143</v>
      </c>
      <c r="B4144">
        <v>72.434670999999994</v>
      </c>
      <c r="C4144">
        <v>6.5480729999999996</v>
      </c>
      <c r="F4144">
        <v>90.811234999999982</v>
      </c>
      <c r="G4144">
        <v>8.1682400000000008</v>
      </c>
    </row>
    <row r="4145" spans="1:9" x14ac:dyDescent="0.25">
      <c r="A4145">
        <v>4144</v>
      </c>
      <c r="B4145">
        <v>72.434670999999994</v>
      </c>
      <c r="C4145">
        <v>6.5480729999999996</v>
      </c>
      <c r="F4145">
        <v>90.743718999999999</v>
      </c>
      <c r="G4145">
        <v>8.1682400000000008</v>
      </c>
    </row>
    <row r="4146" spans="1:9" x14ac:dyDescent="0.25">
      <c r="A4146">
        <v>4145</v>
      </c>
      <c r="B4146">
        <v>72.434670999999994</v>
      </c>
      <c r="C4146">
        <v>6.5480729999999996</v>
      </c>
      <c r="F4146">
        <v>90.405912000000001</v>
      </c>
      <c r="G4146">
        <v>8.1007230000000003</v>
      </c>
    </row>
    <row r="4147" spans="1:9" x14ac:dyDescent="0.25">
      <c r="A4147">
        <v>4146</v>
      </c>
      <c r="B4147">
        <v>72.434670999999994</v>
      </c>
      <c r="C4147">
        <v>6.5480729999999996</v>
      </c>
      <c r="F4147">
        <v>90.405912000000001</v>
      </c>
      <c r="G4147">
        <v>8.1007230000000003</v>
      </c>
    </row>
    <row r="4148" spans="1:9" x14ac:dyDescent="0.25">
      <c r="A4148">
        <v>4147</v>
      </c>
      <c r="B4148">
        <v>72.434670999999994</v>
      </c>
      <c r="C4148">
        <v>6.5480729999999996</v>
      </c>
      <c r="F4148">
        <v>90.000592999999995</v>
      </c>
      <c r="G4148">
        <v>7.8982859999999997</v>
      </c>
    </row>
    <row r="4149" spans="1:9" x14ac:dyDescent="0.25">
      <c r="A4149">
        <v>4148</v>
      </c>
      <c r="B4149">
        <v>72.434670999999994</v>
      </c>
      <c r="C4149">
        <v>6.5480729999999996</v>
      </c>
    </row>
    <row r="4150" spans="1:9" x14ac:dyDescent="0.25">
      <c r="A4150">
        <v>4149</v>
      </c>
      <c r="B4150">
        <v>72.434670999999994</v>
      </c>
      <c r="C4150">
        <v>6.5480729999999996</v>
      </c>
    </row>
    <row r="4151" spans="1:9" x14ac:dyDescent="0.25">
      <c r="A4151">
        <v>4150</v>
      </c>
      <c r="B4151">
        <v>72.434670999999994</v>
      </c>
      <c r="C4151">
        <v>6.5480729999999996</v>
      </c>
    </row>
    <row r="4152" spans="1:9" x14ac:dyDescent="0.25">
      <c r="A4152">
        <v>4151</v>
      </c>
      <c r="B4152">
        <v>72.434670999999994</v>
      </c>
      <c r="C4152">
        <v>6.5480729999999996</v>
      </c>
      <c r="H4152">
        <v>79.798845</v>
      </c>
      <c r="I4152">
        <v>3.8478690000000002</v>
      </c>
    </row>
    <row r="4153" spans="1:9" x14ac:dyDescent="0.25">
      <c r="A4153">
        <v>4152</v>
      </c>
      <c r="B4153">
        <v>72.434670999999994</v>
      </c>
      <c r="C4153">
        <v>6.5480729999999996</v>
      </c>
      <c r="H4153">
        <v>79.798845</v>
      </c>
      <c r="I4153">
        <v>3.8478690000000002</v>
      </c>
    </row>
    <row r="4154" spans="1:9" x14ac:dyDescent="0.25">
      <c r="A4154">
        <v>4153</v>
      </c>
      <c r="B4154">
        <v>72.434670999999994</v>
      </c>
      <c r="C4154">
        <v>6.5480729999999996</v>
      </c>
      <c r="H4154">
        <v>79.798845</v>
      </c>
      <c r="I4154">
        <v>3.8478690000000002</v>
      </c>
    </row>
    <row r="4155" spans="1:9" x14ac:dyDescent="0.25">
      <c r="A4155">
        <v>4154</v>
      </c>
      <c r="B4155">
        <v>72.434670999999994</v>
      </c>
      <c r="C4155">
        <v>6.5480729999999996</v>
      </c>
      <c r="H4155">
        <v>79.798845</v>
      </c>
      <c r="I4155">
        <v>3.8478690000000002</v>
      </c>
    </row>
    <row r="4156" spans="1:9" x14ac:dyDescent="0.25">
      <c r="A4156">
        <v>4155</v>
      </c>
      <c r="B4156">
        <v>72.434670999999994</v>
      </c>
      <c r="C4156">
        <v>6.5480729999999996</v>
      </c>
      <c r="H4156">
        <v>79.798845</v>
      </c>
      <c r="I4156">
        <v>3.8478690000000002</v>
      </c>
    </row>
    <row r="4157" spans="1:9" x14ac:dyDescent="0.25">
      <c r="A4157">
        <v>4156</v>
      </c>
      <c r="B4157">
        <v>72.434670999999994</v>
      </c>
      <c r="C4157">
        <v>6.5480729999999996</v>
      </c>
      <c r="H4157">
        <v>79.798845</v>
      </c>
      <c r="I4157">
        <v>3.8478690000000002</v>
      </c>
    </row>
    <row r="4158" spans="1:9" x14ac:dyDescent="0.25">
      <c r="A4158">
        <v>4157</v>
      </c>
      <c r="B4158">
        <v>72.434670999999994</v>
      </c>
      <c r="C4158">
        <v>6.5480729999999996</v>
      </c>
      <c r="H4158">
        <v>79.798845</v>
      </c>
      <c r="I4158">
        <v>3.8478690000000002</v>
      </c>
    </row>
    <row r="4159" spans="1:9" x14ac:dyDescent="0.25">
      <c r="A4159">
        <v>4158</v>
      </c>
      <c r="B4159">
        <v>72.434670999999994</v>
      </c>
      <c r="C4159">
        <v>6.5480729999999996</v>
      </c>
      <c r="H4159">
        <v>79.798845</v>
      </c>
      <c r="I4159">
        <v>3.8478690000000002</v>
      </c>
    </row>
    <row r="4160" spans="1:9" x14ac:dyDescent="0.25">
      <c r="A4160">
        <v>4159</v>
      </c>
      <c r="H4160">
        <v>79.798845</v>
      </c>
      <c r="I4160">
        <v>3.8478690000000002</v>
      </c>
    </row>
    <row r="4161" spans="1:9" x14ac:dyDescent="0.25">
      <c r="A4161">
        <v>4160</v>
      </c>
      <c r="H4161">
        <v>79.798845</v>
      </c>
      <c r="I4161">
        <v>3.8478690000000002</v>
      </c>
    </row>
    <row r="4162" spans="1:9" x14ac:dyDescent="0.25">
      <c r="A4162">
        <v>4161</v>
      </c>
      <c r="H4162">
        <v>79.798845</v>
      </c>
      <c r="I4162">
        <v>3.8478690000000002</v>
      </c>
    </row>
    <row r="4163" spans="1:9" x14ac:dyDescent="0.25">
      <c r="A4163">
        <v>4162</v>
      </c>
      <c r="H4163">
        <v>79.798845</v>
      </c>
      <c r="I4163">
        <v>3.8478690000000002</v>
      </c>
    </row>
    <row r="4164" spans="1:9" x14ac:dyDescent="0.25">
      <c r="A4164">
        <v>4163</v>
      </c>
      <c r="H4164">
        <v>79.798845</v>
      </c>
      <c r="I4164">
        <v>3.8478690000000002</v>
      </c>
    </row>
    <row r="4165" spans="1:9" x14ac:dyDescent="0.25">
      <c r="A4165">
        <v>4164</v>
      </c>
      <c r="D4165">
        <v>63.719285999999997</v>
      </c>
      <c r="E4165">
        <v>4.7929839999999997</v>
      </c>
      <c r="H4165">
        <v>79.798845</v>
      </c>
      <c r="I4165">
        <v>3.8478690000000002</v>
      </c>
    </row>
    <row r="4166" spans="1:9" x14ac:dyDescent="0.25">
      <c r="A4166">
        <v>4165</v>
      </c>
      <c r="D4166">
        <v>63.719285999999997</v>
      </c>
      <c r="E4166">
        <v>4.7929839999999997</v>
      </c>
      <c r="F4166">
        <v>70.593652999999989</v>
      </c>
      <c r="G4166">
        <v>7.3531180000000003</v>
      </c>
      <c r="H4166">
        <v>79.798845</v>
      </c>
      <c r="I4166">
        <v>3.8478690000000002</v>
      </c>
    </row>
    <row r="4167" spans="1:9" x14ac:dyDescent="0.25">
      <c r="A4167">
        <v>4166</v>
      </c>
      <c r="D4167">
        <v>63.719285999999997</v>
      </c>
      <c r="E4167">
        <v>4.7929839999999997</v>
      </c>
      <c r="F4167">
        <v>70.593652999999989</v>
      </c>
      <c r="G4167">
        <v>7.3531180000000003</v>
      </c>
      <c r="H4167">
        <v>79.798845</v>
      </c>
      <c r="I4167">
        <v>3.8478690000000002</v>
      </c>
    </row>
    <row r="4168" spans="1:9" x14ac:dyDescent="0.25">
      <c r="A4168">
        <v>4167</v>
      </c>
      <c r="D4168">
        <v>63.719285999999997</v>
      </c>
      <c r="E4168">
        <v>4.7929839999999997</v>
      </c>
      <c r="F4168">
        <v>71.826582000000002</v>
      </c>
      <c r="G4168">
        <v>6.6831050000000003</v>
      </c>
    </row>
    <row r="4169" spans="1:9" x14ac:dyDescent="0.25">
      <c r="A4169">
        <v>4168</v>
      </c>
      <c r="D4169">
        <v>63.651658999999995</v>
      </c>
      <c r="E4169">
        <v>4.7929839999999997</v>
      </c>
      <c r="F4169">
        <v>71.826582000000002</v>
      </c>
      <c r="G4169">
        <v>6.6831050000000003</v>
      </c>
    </row>
    <row r="4170" spans="1:9" x14ac:dyDescent="0.25">
      <c r="A4170">
        <v>4169</v>
      </c>
      <c r="D4170">
        <v>63.651658999999995</v>
      </c>
      <c r="E4170">
        <v>4.7929839999999997</v>
      </c>
      <c r="F4170">
        <v>71.826582000000002</v>
      </c>
      <c r="G4170">
        <v>6.6831050000000003</v>
      </c>
    </row>
    <row r="4171" spans="1:9" x14ac:dyDescent="0.25">
      <c r="A4171">
        <v>4170</v>
      </c>
      <c r="D4171">
        <v>63.651658999999995</v>
      </c>
      <c r="E4171">
        <v>4.7929839999999997</v>
      </c>
      <c r="F4171">
        <v>71.826582000000002</v>
      </c>
      <c r="G4171">
        <v>6.6831050000000003</v>
      </c>
    </row>
    <row r="4172" spans="1:9" x14ac:dyDescent="0.25">
      <c r="A4172">
        <v>4171</v>
      </c>
      <c r="D4172">
        <v>63.651658999999995</v>
      </c>
      <c r="E4172">
        <v>4.7929839999999997</v>
      </c>
      <c r="F4172">
        <v>71.826582000000002</v>
      </c>
      <c r="G4172">
        <v>6.6831050000000003</v>
      </c>
    </row>
    <row r="4173" spans="1:9" x14ac:dyDescent="0.25">
      <c r="A4173">
        <v>4172</v>
      </c>
      <c r="D4173">
        <v>63.651658999999995</v>
      </c>
      <c r="E4173">
        <v>4.7929839999999997</v>
      </c>
      <c r="F4173">
        <v>71.826582000000002</v>
      </c>
      <c r="G4173">
        <v>6.6831050000000003</v>
      </c>
    </row>
    <row r="4174" spans="1:9" x14ac:dyDescent="0.25">
      <c r="A4174">
        <v>4173</v>
      </c>
      <c r="D4174">
        <v>63.651658999999995</v>
      </c>
      <c r="E4174">
        <v>4.7929839999999997</v>
      </c>
      <c r="F4174">
        <v>71.826582000000002</v>
      </c>
      <c r="G4174">
        <v>6.6831050000000003</v>
      </c>
    </row>
    <row r="4175" spans="1:9" x14ac:dyDescent="0.25">
      <c r="A4175">
        <v>4174</v>
      </c>
      <c r="D4175">
        <v>63.651658999999995</v>
      </c>
      <c r="E4175">
        <v>4.7929839999999997</v>
      </c>
      <c r="F4175">
        <v>71.691439000000003</v>
      </c>
      <c r="G4175">
        <v>6.5480729999999996</v>
      </c>
    </row>
    <row r="4176" spans="1:9" x14ac:dyDescent="0.25">
      <c r="A4176">
        <v>4175</v>
      </c>
      <c r="D4176">
        <v>63.651658999999995</v>
      </c>
      <c r="E4176">
        <v>4.7929839999999997</v>
      </c>
      <c r="F4176">
        <v>71.691439000000003</v>
      </c>
      <c r="G4176">
        <v>6.5480729999999996</v>
      </c>
    </row>
    <row r="4177" spans="1:9" x14ac:dyDescent="0.25">
      <c r="A4177">
        <v>4176</v>
      </c>
      <c r="D4177">
        <v>63.651658999999995</v>
      </c>
      <c r="E4177">
        <v>4.7929839999999997</v>
      </c>
      <c r="F4177">
        <v>71.691439000000003</v>
      </c>
      <c r="G4177">
        <v>6.5480729999999996</v>
      </c>
    </row>
    <row r="4178" spans="1:9" x14ac:dyDescent="0.25">
      <c r="A4178">
        <v>4177</v>
      </c>
      <c r="D4178">
        <v>61.454403999999997</v>
      </c>
      <c r="E4178">
        <v>5.3542120000000004</v>
      </c>
      <c r="F4178">
        <v>71.691439000000003</v>
      </c>
      <c r="G4178">
        <v>6.5480729999999996</v>
      </c>
    </row>
    <row r="4179" spans="1:9" x14ac:dyDescent="0.25">
      <c r="A4179">
        <v>4178</v>
      </c>
      <c r="D4179">
        <v>61.311625999999997</v>
      </c>
      <c r="E4179">
        <v>5.4256010000000003</v>
      </c>
      <c r="F4179">
        <v>71.691439000000003</v>
      </c>
      <c r="G4179">
        <v>6.5480729999999996</v>
      </c>
    </row>
    <row r="4180" spans="1:9" x14ac:dyDescent="0.25">
      <c r="A4180">
        <v>4179</v>
      </c>
      <c r="F4180">
        <v>71.691439000000003</v>
      </c>
      <c r="G4180">
        <v>6.5480729999999996</v>
      </c>
    </row>
    <row r="4181" spans="1:9" x14ac:dyDescent="0.25">
      <c r="A4181">
        <v>4180</v>
      </c>
      <c r="F4181">
        <v>71.488778999999994</v>
      </c>
      <c r="G4181">
        <v>6.5480729999999996</v>
      </c>
    </row>
    <row r="4182" spans="1:9" x14ac:dyDescent="0.25">
      <c r="A4182">
        <v>4181</v>
      </c>
      <c r="F4182">
        <v>71.488778999999994</v>
      </c>
      <c r="G4182">
        <v>6.5480729999999996</v>
      </c>
    </row>
    <row r="4183" spans="1:9" x14ac:dyDescent="0.25">
      <c r="A4183">
        <v>4182</v>
      </c>
      <c r="B4183">
        <v>50.45879699999999</v>
      </c>
      <c r="C4183">
        <v>7.2103390000000003</v>
      </c>
      <c r="F4183">
        <v>71.421262999999996</v>
      </c>
      <c r="G4183">
        <v>6.5480729999999996</v>
      </c>
    </row>
    <row r="4184" spans="1:9" x14ac:dyDescent="0.25">
      <c r="A4184">
        <v>4183</v>
      </c>
      <c r="B4184">
        <v>50.45879699999999</v>
      </c>
      <c r="C4184">
        <v>7.2103390000000003</v>
      </c>
      <c r="F4184">
        <v>71.421262999999996</v>
      </c>
      <c r="G4184">
        <v>6.5480729999999996</v>
      </c>
    </row>
    <row r="4185" spans="1:9" x14ac:dyDescent="0.25">
      <c r="A4185">
        <v>4184</v>
      </c>
      <c r="B4185">
        <v>50.45879699999999</v>
      </c>
      <c r="C4185">
        <v>7.2103390000000003</v>
      </c>
    </row>
    <row r="4186" spans="1:9" x14ac:dyDescent="0.25">
      <c r="A4186">
        <v>4185</v>
      </c>
      <c r="B4186">
        <v>50.45879699999999</v>
      </c>
      <c r="C4186">
        <v>7.2103390000000003</v>
      </c>
    </row>
    <row r="4187" spans="1:9" x14ac:dyDescent="0.25">
      <c r="A4187">
        <v>4186</v>
      </c>
      <c r="B4187">
        <v>50.45879699999999</v>
      </c>
      <c r="C4187">
        <v>7.2103390000000003</v>
      </c>
      <c r="H4187">
        <v>63.651658999999995</v>
      </c>
      <c r="I4187">
        <v>3.5102880000000001</v>
      </c>
    </row>
    <row r="4188" spans="1:9" x14ac:dyDescent="0.25">
      <c r="A4188">
        <v>4187</v>
      </c>
      <c r="B4188">
        <v>50.45879699999999</v>
      </c>
      <c r="C4188">
        <v>7.2103390000000003</v>
      </c>
      <c r="H4188">
        <v>63.651658999999995</v>
      </c>
      <c r="I4188">
        <v>3.5102880000000001</v>
      </c>
    </row>
    <row r="4189" spans="1:9" x14ac:dyDescent="0.25">
      <c r="A4189">
        <v>4188</v>
      </c>
      <c r="B4189">
        <v>50.45879699999999</v>
      </c>
      <c r="C4189">
        <v>7.2103390000000003</v>
      </c>
      <c r="H4189">
        <v>63.651658999999995</v>
      </c>
      <c r="I4189">
        <v>3.5102880000000001</v>
      </c>
    </row>
    <row r="4190" spans="1:9" x14ac:dyDescent="0.25">
      <c r="A4190">
        <v>4189</v>
      </c>
      <c r="B4190">
        <v>50.45879699999999</v>
      </c>
      <c r="C4190">
        <v>7.2103390000000003</v>
      </c>
      <c r="H4190">
        <v>63.651658999999995</v>
      </c>
      <c r="I4190">
        <v>3.5102880000000001</v>
      </c>
    </row>
    <row r="4191" spans="1:9" x14ac:dyDescent="0.25">
      <c r="A4191">
        <v>4190</v>
      </c>
      <c r="B4191">
        <v>50.45879699999999</v>
      </c>
      <c r="C4191">
        <v>7.2103390000000003</v>
      </c>
      <c r="H4191">
        <v>63.651658999999995</v>
      </c>
      <c r="I4191">
        <v>3.5102880000000001</v>
      </c>
    </row>
    <row r="4192" spans="1:9" x14ac:dyDescent="0.25">
      <c r="A4192">
        <v>4191</v>
      </c>
      <c r="B4192">
        <v>50.45879699999999</v>
      </c>
      <c r="C4192">
        <v>7.2103390000000003</v>
      </c>
      <c r="H4192">
        <v>63.651658999999995</v>
      </c>
      <c r="I4192">
        <v>3.5102880000000001</v>
      </c>
    </row>
    <row r="4193" spans="1:9" x14ac:dyDescent="0.25">
      <c r="A4193">
        <v>4192</v>
      </c>
      <c r="B4193">
        <v>50.45879699999999</v>
      </c>
      <c r="C4193">
        <v>7.2103390000000003</v>
      </c>
      <c r="H4193">
        <v>63.651658999999995</v>
      </c>
      <c r="I4193">
        <v>3.5102880000000001</v>
      </c>
    </row>
    <row r="4194" spans="1:9" x14ac:dyDescent="0.25">
      <c r="A4194">
        <v>4193</v>
      </c>
      <c r="B4194">
        <v>50.45879699999999</v>
      </c>
      <c r="C4194">
        <v>7.2103390000000003</v>
      </c>
      <c r="H4194">
        <v>63.651658999999995</v>
      </c>
      <c r="I4194">
        <v>3.5102880000000001</v>
      </c>
    </row>
    <row r="4195" spans="1:9" x14ac:dyDescent="0.25">
      <c r="A4195">
        <v>4194</v>
      </c>
      <c r="B4195">
        <v>50.45879699999999</v>
      </c>
      <c r="C4195">
        <v>7.2103390000000003</v>
      </c>
      <c r="H4195">
        <v>63.651658999999995</v>
      </c>
      <c r="I4195">
        <v>3.5102880000000001</v>
      </c>
    </row>
    <row r="4196" spans="1:9" x14ac:dyDescent="0.25">
      <c r="A4196">
        <v>4195</v>
      </c>
      <c r="B4196">
        <v>50.45879699999999</v>
      </c>
      <c r="C4196">
        <v>7.2103390000000003</v>
      </c>
      <c r="H4196">
        <v>63.651658999999995</v>
      </c>
      <c r="I4196">
        <v>3.5102880000000001</v>
      </c>
    </row>
    <row r="4197" spans="1:9" x14ac:dyDescent="0.25">
      <c r="A4197">
        <v>4196</v>
      </c>
      <c r="B4197">
        <v>49.958954999999996</v>
      </c>
      <c r="C4197">
        <v>7.2817280000000002</v>
      </c>
      <c r="H4197">
        <v>63.651658999999995</v>
      </c>
      <c r="I4197">
        <v>3.5102880000000001</v>
      </c>
    </row>
    <row r="4198" spans="1:9" x14ac:dyDescent="0.25">
      <c r="A4198">
        <v>4197</v>
      </c>
      <c r="H4198">
        <v>63.651658999999995</v>
      </c>
      <c r="I4198">
        <v>3.5102880000000001</v>
      </c>
    </row>
    <row r="4199" spans="1:9" x14ac:dyDescent="0.25">
      <c r="A4199">
        <v>4198</v>
      </c>
      <c r="H4199">
        <v>63.651658999999995</v>
      </c>
      <c r="I4199">
        <v>3.5102880000000001</v>
      </c>
    </row>
    <row r="4200" spans="1:9" x14ac:dyDescent="0.25">
      <c r="A4200">
        <v>4199</v>
      </c>
      <c r="H4200">
        <v>63.651658999999995</v>
      </c>
      <c r="I4200">
        <v>3.5102880000000001</v>
      </c>
    </row>
    <row r="4201" spans="1:9" x14ac:dyDescent="0.25">
      <c r="A4201">
        <v>4200</v>
      </c>
      <c r="D4201">
        <v>39.177632999999993</v>
      </c>
      <c r="E4201">
        <v>4.9972640000000004</v>
      </c>
      <c r="H4201">
        <v>63.651658999999995</v>
      </c>
      <c r="I4201">
        <v>3.5102880000000001</v>
      </c>
    </row>
    <row r="4202" spans="1:9" x14ac:dyDescent="0.25">
      <c r="A4202">
        <v>4201</v>
      </c>
      <c r="D4202">
        <v>39.177632999999993</v>
      </c>
      <c r="E4202">
        <v>4.9972640000000004</v>
      </c>
      <c r="H4202">
        <v>63.651658999999995</v>
      </c>
      <c r="I4202">
        <v>3.5102880000000001</v>
      </c>
    </row>
    <row r="4203" spans="1:9" x14ac:dyDescent="0.25">
      <c r="A4203">
        <v>4202</v>
      </c>
      <c r="D4203">
        <v>39.177632999999993</v>
      </c>
      <c r="E4203">
        <v>4.9972640000000004</v>
      </c>
      <c r="F4203">
        <v>51.886818999999996</v>
      </c>
      <c r="G4203">
        <v>7.2817280000000002</v>
      </c>
      <c r="H4203">
        <v>63.651658999999995</v>
      </c>
      <c r="I4203">
        <v>3.5102880000000001</v>
      </c>
    </row>
    <row r="4204" spans="1:9" x14ac:dyDescent="0.25">
      <c r="A4204">
        <v>4203</v>
      </c>
      <c r="D4204">
        <v>39.177632999999993</v>
      </c>
      <c r="E4204">
        <v>4.9972640000000004</v>
      </c>
      <c r="F4204">
        <v>51.886818999999996</v>
      </c>
      <c r="G4204">
        <v>7.2817280000000002</v>
      </c>
      <c r="H4204">
        <v>60.240551999999994</v>
      </c>
      <c r="I4204">
        <v>4.0692009999999996</v>
      </c>
    </row>
    <row r="4205" spans="1:9" x14ac:dyDescent="0.25">
      <c r="A4205">
        <v>4204</v>
      </c>
      <c r="D4205">
        <v>39.177632999999993</v>
      </c>
      <c r="E4205">
        <v>4.9972640000000004</v>
      </c>
      <c r="F4205">
        <v>51.886818999999996</v>
      </c>
      <c r="G4205">
        <v>7.2817280000000002</v>
      </c>
      <c r="H4205">
        <v>59.883603999999991</v>
      </c>
      <c r="I4205">
        <v>4.0692009999999996</v>
      </c>
    </row>
    <row r="4206" spans="1:9" x14ac:dyDescent="0.25">
      <c r="A4206">
        <v>4205</v>
      </c>
      <c r="D4206">
        <v>39.177632999999993</v>
      </c>
      <c r="E4206">
        <v>4.9972640000000004</v>
      </c>
      <c r="F4206">
        <v>51.886818999999996</v>
      </c>
      <c r="G4206">
        <v>7.2817280000000002</v>
      </c>
    </row>
    <row r="4207" spans="1:9" x14ac:dyDescent="0.25">
      <c r="A4207">
        <v>4206</v>
      </c>
      <c r="D4207">
        <v>39.177632999999993</v>
      </c>
      <c r="E4207">
        <v>4.9972640000000004</v>
      </c>
      <c r="F4207">
        <v>51.886818999999996</v>
      </c>
      <c r="G4207">
        <v>7.2817280000000002</v>
      </c>
    </row>
    <row r="4208" spans="1:9" x14ac:dyDescent="0.25">
      <c r="A4208">
        <v>4207</v>
      </c>
      <c r="D4208">
        <v>39.177632999999993</v>
      </c>
      <c r="E4208">
        <v>4.9972640000000004</v>
      </c>
      <c r="F4208">
        <v>51.886818999999996</v>
      </c>
      <c r="G4208">
        <v>7.2817280000000002</v>
      </c>
    </row>
    <row r="4209" spans="1:9" x14ac:dyDescent="0.25">
      <c r="A4209">
        <v>4208</v>
      </c>
      <c r="D4209">
        <v>39.177632999999993</v>
      </c>
      <c r="E4209">
        <v>4.9972640000000004</v>
      </c>
      <c r="F4209">
        <v>51.886818999999996</v>
      </c>
      <c r="G4209">
        <v>7.2817280000000002</v>
      </c>
    </row>
    <row r="4210" spans="1:9" x14ac:dyDescent="0.25">
      <c r="A4210">
        <v>4209</v>
      </c>
      <c r="D4210">
        <v>39.177632999999993</v>
      </c>
      <c r="E4210">
        <v>4.9972640000000004</v>
      </c>
      <c r="F4210">
        <v>51.886818999999996</v>
      </c>
      <c r="G4210">
        <v>7.2817280000000002</v>
      </c>
    </row>
    <row r="4211" spans="1:9" x14ac:dyDescent="0.25">
      <c r="A4211">
        <v>4210</v>
      </c>
      <c r="D4211">
        <v>39.177632999999993</v>
      </c>
      <c r="E4211">
        <v>4.9972640000000004</v>
      </c>
      <c r="F4211">
        <v>51.886818999999996</v>
      </c>
      <c r="G4211">
        <v>7.2817280000000002</v>
      </c>
    </row>
    <row r="4212" spans="1:9" x14ac:dyDescent="0.25">
      <c r="A4212">
        <v>4211</v>
      </c>
      <c r="D4212">
        <v>39.177632999999993</v>
      </c>
      <c r="E4212">
        <v>4.9972640000000004</v>
      </c>
      <c r="F4212">
        <v>51.886818999999996</v>
      </c>
      <c r="G4212">
        <v>7.2817280000000002</v>
      </c>
    </row>
    <row r="4213" spans="1:9" x14ac:dyDescent="0.25">
      <c r="A4213">
        <v>4212</v>
      </c>
      <c r="D4213">
        <v>39.177632999999993</v>
      </c>
      <c r="E4213">
        <v>4.9972640000000004</v>
      </c>
      <c r="F4213">
        <v>51.886818999999996</v>
      </c>
      <c r="G4213">
        <v>7.2817280000000002</v>
      </c>
    </row>
    <row r="4214" spans="1:9" x14ac:dyDescent="0.25">
      <c r="A4214">
        <v>4213</v>
      </c>
      <c r="D4214">
        <v>39.177632999999993</v>
      </c>
      <c r="E4214">
        <v>4.9972640000000004</v>
      </c>
      <c r="F4214">
        <v>51.601260999999994</v>
      </c>
      <c r="G4214">
        <v>7.2817280000000002</v>
      </c>
    </row>
    <row r="4215" spans="1:9" x14ac:dyDescent="0.25">
      <c r="A4215">
        <v>4214</v>
      </c>
      <c r="D4215">
        <v>39.177632999999993</v>
      </c>
      <c r="E4215">
        <v>4.9972640000000004</v>
      </c>
      <c r="F4215">
        <v>51.601260999999994</v>
      </c>
      <c r="G4215">
        <v>7.2817280000000002</v>
      </c>
    </row>
    <row r="4216" spans="1:9" x14ac:dyDescent="0.25">
      <c r="A4216">
        <v>4215</v>
      </c>
      <c r="D4216">
        <v>39.177632999999993</v>
      </c>
      <c r="E4216">
        <v>4.9972640000000004</v>
      </c>
      <c r="F4216">
        <v>51.601260999999994</v>
      </c>
      <c r="G4216">
        <v>7.2817280000000002</v>
      </c>
    </row>
    <row r="4217" spans="1:9" x14ac:dyDescent="0.25">
      <c r="A4217">
        <v>4216</v>
      </c>
      <c r="F4217">
        <v>51.315587999999991</v>
      </c>
      <c r="G4217">
        <v>7.2817280000000002</v>
      </c>
    </row>
    <row r="4218" spans="1:9" x14ac:dyDescent="0.25">
      <c r="A4218">
        <v>4217</v>
      </c>
      <c r="F4218">
        <v>51.315587999999991</v>
      </c>
      <c r="G4218">
        <v>7.2817280000000002</v>
      </c>
    </row>
    <row r="4219" spans="1:9" x14ac:dyDescent="0.25">
      <c r="A4219">
        <v>4218</v>
      </c>
      <c r="F4219">
        <v>51.315587999999991</v>
      </c>
      <c r="G4219">
        <v>7.2817280000000002</v>
      </c>
    </row>
    <row r="4220" spans="1:9" x14ac:dyDescent="0.25">
      <c r="A4220">
        <v>4219</v>
      </c>
      <c r="F4220">
        <v>51.315587999999991</v>
      </c>
      <c r="G4220">
        <v>7.2817280000000002</v>
      </c>
    </row>
    <row r="4221" spans="1:9" x14ac:dyDescent="0.25">
      <c r="A4221">
        <v>4220</v>
      </c>
      <c r="B4221">
        <v>27.539401999999995</v>
      </c>
      <c r="C4221">
        <v>5.8539389999999996</v>
      </c>
      <c r="F4221">
        <v>50.672965999999995</v>
      </c>
      <c r="G4221">
        <v>6.8533920000000004</v>
      </c>
    </row>
    <row r="4222" spans="1:9" x14ac:dyDescent="0.25">
      <c r="A4222">
        <v>4221</v>
      </c>
      <c r="B4222">
        <v>27.539401999999995</v>
      </c>
      <c r="C4222">
        <v>5.8539389999999996</v>
      </c>
      <c r="F4222">
        <v>50.672965999999995</v>
      </c>
      <c r="G4222">
        <v>6.8533920000000004</v>
      </c>
    </row>
    <row r="4223" spans="1:9" x14ac:dyDescent="0.25">
      <c r="A4223">
        <v>4222</v>
      </c>
      <c r="B4223">
        <v>27.539401999999995</v>
      </c>
      <c r="C4223">
        <v>5.8539389999999996</v>
      </c>
      <c r="H4223">
        <v>40.96260199999999</v>
      </c>
      <c r="I4223">
        <v>3.2839170000000002</v>
      </c>
    </row>
    <row r="4224" spans="1:9" x14ac:dyDescent="0.25">
      <c r="A4224">
        <v>4223</v>
      </c>
      <c r="B4224">
        <v>27.539401999999995</v>
      </c>
      <c r="C4224">
        <v>5.8539389999999996</v>
      </c>
      <c r="H4224">
        <v>40.96260199999999</v>
      </c>
      <c r="I4224">
        <v>3.2839170000000002</v>
      </c>
    </row>
    <row r="4225" spans="1:9" x14ac:dyDescent="0.25">
      <c r="A4225">
        <v>4224</v>
      </c>
      <c r="B4225">
        <v>27.539401999999995</v>
      </c>
      <c r="C4225">
        <v>5.8539389999999996</v>
      </c>
      <c r="H4225">
        <v>40.96260199999999</v>
      </c>
      <c r="I4225">
        <v>3.2839170000000002</v>
      </c>
    </row>
    <row r="4226" spans="1:9" x14ac:dyDescent="0.25">
      <c r="A4226">
        <v>4225</v>
      </c>
      <c r="B4226">
        <v>27.539401999999995</v>
      </c>
      <c r="C4226">
        <v>5.8539389999999996</v>
      </c>
      <c r="H4226">
        <v>40.96260199999999</v>
      </c>
      <c r="I4226">
        <v>3.2839170000000002</v>
      </c>
    </row>
    <row r="4227" spans="1:9" x14ac:dyDescent="0.25">
      <c r="A4227">
        <v>4226</v>
      </c>
      <c r="B4227">
        <v>27.539401999999995</v>
      </c>
      <c r="C4227">
        <v>5.8539389999999996</v>
      </c>
      <c r="H4227">
        <v>40.96260199999999</v>
      </c>
      <c r="I4227">
        <v>3.2839170000000002</v>
      </c>
    </row>
    <row r="4228" spans="1:9" x14ac:dyDescent="0.25">
      <c r="A4228">
        <v>4227</v>
      </c>
      <c r="B4228">
        <v>27.539401999999995</v>
      </c>
      <c r="C4228">
        <v>5.8539389999999996</v>
      </c>
      <c r="H4228">
        <v>40.96260199999999</v>
      </c>
      <c r="I4228">
        <v>3.2839170000000002</v>
      </c>
    </row>
    <row r="4229" spans="1:9" x14ac:dyDescent="0.25">
      <c r="A4229">
        <v>4228</v>
      </c>
      <c r="B4229">
        <v>27.539401999999995</v>
      </c>
      <c r="C4229">
        <v>5.8539389999999996</v>
      </c>
      <c r="H4229">
        <v>40.96260199999999</v>
      </c>
      <c r="I4229">
        <v>3.2839170000000002</v>
      </c>
    </row>
    <row r="4230" spans="1:9" x14ac:dyDescent="0.25">
      <c r="A4230">
        <v>4229</v>
      </c>
      <c r="B4230">
        <v>27.539401999999995</v>
      </c>
      <c r="C4230">
        <v>5.8539389999999996</v>
      </c>
      <c r="H4230">
        <v>40.96260199999999</v>
      </c>
      <c r="I4230">
        <v>3.2839170000000002</v>
      </c>
    </row>
    <row r="4231" spans="1:9" x14ac:dyDescent="0.25">
      <c r="A4231">
        <v>4230</v>
      </c>
      <c r="B4231">
        <v>27.539401999999995</v>
      </c>
      <c r="C4231">
        <v>5.8539389999999996</v>
      </c>
      <c r="H4231">
        <v>40.96260199999999</v>
      </c>
      <c r="I4231">
        <v>3.2839170000000002</v>
      </c>
    </row>
    <row r="4232" spans="1:9" x14ac:dyDescent="0.25">
      <c r="A4232">
        <v>4231</v>
      </c>
      <c r="B4232">
        <v>27.539401999999995</v>
      </c>
      <c r="C4232">
        <v>5.8539389999999996</v>
      </c>
      <c r="H4232">
        <v>40.96260199999999</v>
      </c>
      <c r="I4232">
        <v>3.2839170000000002</v>
      </c>
    </row>
    <row r="4233" spans="1:9" x14ac:dyDescent="0.25">
      <c r="A4233">
        <v>4232</v>
      </c>
      <c r="B4233">
        <v>27.539401999999995</v>
      </c>
      <c r="C4233">
        <v>5.8539389999999996</v>
      </c>
      <c r="H4233">
        <v>40.96260199999999</v>
      </c>
      <c r="I4233">
        <v>3.2839170000000002</v>
      </c>
    </row>
    <row r="4234" spans="1:9" x14ac:dyDescent="0.25">
      <c r="A4234">
        <v>4233</v>
      </c>
      <c r="B4234">
        <v>27.539401999999995</v>
      </c>
      <c r="C4234">
        <v>5.8539389999999996</v>
      </c>
      <c r="H4234">
        <v>40.96260199999999</v>
      </c>
      <c r="I4234">
        <v>3.2839170000000002</v>
      </c>
    </row>
    <row r="4235" spans="1:9" x14ac:dyDescent="0.25">
      <c r="A4235">
        <v>4234</v>
      </c>
      <c r="B4235">
        <v>27.539401999999995</v>
      </c>
      <c r="C4235">
        <v>5.8539389999999996</v>
      </c>
      <c r="H4235">
        <v>40.534148999999999</v>
      </c>
      <c r="I4235">
        <v>3.4266960000000002</v>
      </c>
    </row>
    <row r="4236" spans="1:9" x14ac:dyDescent="0.25">
      <c r="A4236">
        <v>4235</v>
      </c>
      <c r="B4236">
        <v>27.539401999999995</v>
      </c>
      <c r="C4236">
        <v>5.8539389999999996</v>
      </c>
      <c r="H4236">
        <v>40.534148999999999</v>
      </c>
      <c r="I4236">
        <v>3.4266960000000002</v>
      </c>
    </row>
    <row r="4237" spans="1:9" x14ac:dyDescent="0.25">
      <c r="A4237">
        <v>4236</v>
      </c>
      <c r="B4237">
        <v>27.539401999999995</v>
      </c>
      <c r="C4237">
        <v>5.8539389999999996</v>
      </c>
      <c r="H4237">
        <v>40.534148999999999</v>
      </c>
      <c r="I4237">
        <v>3.4266960000000002</v>
      </c>
    </row>
    <row r="4238" spans="1:9" x14ac:dyDescent="0.25">
      <c r="A4238">
        <v>4237</v>
      </c>
      <c r="B4238">
        <v>27.539401999999995</v>
      </c>
      <c r="C4238">
        <v>5.8539389999999996</v>
      </c>
      <c r="H4238">
        <v>40.534148999999999</v>
      </c>
      <c r="I4238">
        <v>3.4266960000000002</v>
      </c>
    </row>
    <row r="4239" spans="1:9" x14ac:dyDescent="0.25">
      <c r="A4239">
        <v>4238</v>
      </c>
      <c r="H4239">
        <v>40.534148999999999</v>
      </c>
      <c r="I4239">
        <v>3.4266960000000002</v>
      </c>
    </row>
    <row r="4240" spans="1:9" x14ac:dyDescent="0.25">
      <c r="A4240">
        <v>4239</v>
      </c>
      <c r="D4240">
        <v>18.400154000000001</v>
      </c>
      <c r="E4240">
        <v>4.9972640000000004</v>
      </c>
      <c r="H4240">
        <v>40.319979999999994</v>
      </c>
      <c r="I4240">
        <v>3.4980850000000001</v>
      </c>
    </row>
    <row r="4241" spans="1:9" x14ac:dyDescent="0.25">
      <c r="A4241">
        <v>4240</v>
      </c>
      <c r="D4241">
        <v>18.400154000000001</v>
      </c>
      <c r="E4241">
        <v>4.9972640000000004</v>
      </c>
      <c r="H4241">
        <v>40.319979999999994</v>
      </c>
      <c r="I4241">
        <v>3.4980850000000001</v>
      </c>
    </row>
    <row r="4242" spans="1:9" x14ac:dyDescent="0.25">
      <c r="A4242">
        <v>4241</v>
      </c>
      <c r="D4242">
        <v>18.400154000000001</v>
      </c>
      <c r="E4242">
        <v>4.9972640000000004</v>
      </c>
      <c r="H4242">
        <v>40.319979999999994</v>
      </c>
      <c r="I4242">
        <v>3.4980850000000001</v>
      </c>
    </row>
    <row r="4243" spans="1:9" x14ac:dyDescent="0.25">
      <c r="A4243">
        <v>4242</v>
      </c>
      <c r="D4243">
        <v>18.400154000000001</v>
      </c>
      <c r="E4243">
        <v>4.9972640000000004</v>
      </c>
      <c r="H4243">
        <v>39.891642999999995</v>
      </c>
      <c r="I4243">
        <v>3.4980850000000001</v>
      </c>
    </row>
    <row r="4244" spans="1:9" x14ac:dyDescent="0.25">
      <c r="A4244">
        <v>4243</v>
      </c>
      <c r="D4244">
        <v>18.400154000000001</v>
      </c>
      <c r="E4244">
        <v>4.9972640000000004</v>
      </c>
      <c r="F4244">
        <v>30.323939999999993</v>
      </c>
      <c r="G4244">
        <v>6.6392230000000003</v>
      </c>
      <c r="H4244">
        <v>39.891642999999995</v>
      </c>
      <c r="I4244">
        <v>3.4980850000000001</v>
      </c>
    </row>
    <row r="4245" spans="1:9" x14ac:dyDescent="0.25">
      <c r="A4245">
        <v>4244</v>
      </c>
      <c r="D4245">
        <v>18.400154000000001</v>
      </c>
      <c r="E4245">
        <v>4.9972640000000004</v>
      </c>
      <c r="F4245">
        <v>30.323939999999993</v>
      </c>
      <c r="G4245">
        <v>6.6392230000000003</v>
      </c>
      <c r="H4245">
        <v>39.891642999999995</v>
      </c>
      <c r="I4245">
        <v>3.4980850000000001</v>
      </c>
    </row>
    <row r="4246" spans="1:9" x14ac:dyDescent="0.25">
      <c r="A4246">
        <v>4245</v>
      </c>
      <c r="D4246">
        <v>18.400154000000001</v>
      </c>
      <c r="E4246">
        <v>4.9972640000000004</v>
      </c>
      <c r="F4246">
        <v>30.323939999999993</v>
      </c>
      <c r="G4246">
        <v>6.6392230000000003</v>
      </c>
    </row>
    <row r="4247" spans="1:9" x14ac:dyDescent="0.25">
      <c r="A4247">
        <v>4246</v>
      </c>
      <c r="D4247">
        <v>18.400154000000001</v>
      </c>
      <c r="E4247">
        <v>4.9972640000000004</v>
      </c>
      <c r="F4247">
        <v>30.323939999999993</v>
      </c>
      <c r="G4247">
        <v>6.6392230000000003</v>
      </c>
    </row>
    <row r="4248" spans="1:9" x14ac:dyDescent="0.25">
      <c r="A4248">
        <v>4247</v>
      </c>
      <c r="D4248">
        <v>18.400154000000001</v>
      </c>
      <c r="E4248">
        <v>4.9972640000000004</v>
      </c>
      <c r="F4248">
        <v>30.323939999999993</v>
      </c>
      <c r="G4248">
        <v>6.6392230000000003</v>
      </c>
    </row>
    <row r="4249" spans="1:9" x14ac:dyDescent="0.25">
      <c r="A4249">
        <v>4248</v>
      </c>
      <c r="D4249">
        <v>18.400154000000001</v>
      </c>
      <c r="E4249">
        <v>4.9972640000000004</v>
      </c>
      <c r="F4249">
        <v>30.323939999999993</v>
      </c>
      <c r="G4249">
        <v>6.6392230000000003</v>
      </c>
    </row>
    <row r="4250" spans="1:9" x14ac:dyDescent="0.25">
      <c r="A4250">
        <v>4249</v>
      </c>
      <c r="D4250">
        <v>18.400154000000001</v>
      </c>
      <c r="E4250">
        <v>4.9972640000000004</v>
      </c>
      <c r="F4250">
        <v>30.323939999999993</v>
      </c>
      <c r="G4250">
        <v>6.6392230000000003</v>
      </c>
    </row>
    <row r="4251" spans="1:9" x14ac:dyDescent="0.25">
      <c r="A4251">
        <v>4250</v>
      </c>
      <c r="D4251">
        <v>18.400154000000001</v>
      </c>
      <c r="E4251">
        <v>4.9972640000000004</v>
      </c>
      <c r="F4251">
        <v>30.323939999999993</v>
      </c>
      <c r="G4251">
        <v>6.6392230000000003</v>
      </c>
    </row>
    <row r="4252" spans="1:9" x14ac:dyDescent="0.25">
      <c r="A4252">
        <v>4251</v>
      </c>
      <c r="D4252">
        <v>18.400154000000001</v>
      </c>
      <c r="E4252">
        <v>4.9972640000000004</v>
      </c>
      <c r="F4252">
        <v>30.323939999999993</v>
      </c>
      <c r="G4252">
        <v>6.6392230000000003</v>
      </c>
    </row>
    <row r="4253" spans="1:9" x14ac:dyDescent="0.25">
      <c r="A4253">
        <v>4252</v>
      </c>
      <c r="D4253">
        <v>18.400154000000001</v>
      </c>
      <c r="E4253">
        <v>4.9972640000000004</v>
      </c>
      <c r="F4253">
        <v>30.323939999999993</v>
      </c>
      <c r="G4253">
        <v>6.6392230000000003</v>
      </c>
    </row>
    <row r="4254" spans="1:9" x14ac:dyDescent="0.25">
      <c r="A4254">
        <v>4253</v>
      </c>
      <c r="D4254">
        <v>18.400154000000001</v>
      </c>
      <c r="E4254">
        <v>4.9972640000000004</v>
      </c>
      <c r="F4254">
        <v>30.323939999999993</v>
      </c>
      <c r="G4254">
        <v>6.6392230000000003</v>
      </c>
    </row>
    <row r="4255" spans="1:9" x14ac:dyDescent="0.25">
      <c r="A4255">
        <v>4254</v>
      </c>
      <c r="D4255">
        <v>18.400154000000001</v>
      </c>
      <c r="E4255">
        <v>4.9972640000000004</v>
      </c>
      <c r="F4255">
        <v>30.323939999999993</v>
      </c>
      <c r="G4255">
        <v>6.6392230000000003</v>
      </c>
    </row>
    <row r="4256" spans="1:9" x14ac:dyDescent="0.25">
      <c r="A4256">
        <v>4255</v>
      </c>
      <c r="D4256">
        <v>18.400154000000001</v>
      </c>
      <c r="E4256">
        <v>4.9972640000000004</v>
      </c>
      <c r="F4256">
        <v>30.323939999999993</v>
      </c>
      <c r="G4256">
        <v>6.6392230000000003</v>
      </c>
    </row>
    <row r="4257" spans="1:9" x14ac:dyDescent="0.25">
      <c r="A4257">
        <v>4256</v>
      </c>
      <c r="D4257">
        <v>18.400154000000001</v>
      </c>
      <c r="E4257">
        <v>4.9972640000000004</v>
      </c>
      <c r="F4257">
        <v>30.323939999999993</v>
      </c>
      <c r="G4257">
        <v>6.6392230000000003</v>
      </c>
    </row>
    <row r="4258" spans="1:9" x14ac:dyDescent="0.25">
      <c r="A4258">
        <v>4257</v>
      </c>
      <c r="D4258">
        <v>18.400154000000001</v>
      </c>
      <c r="E4258">
        <v>4.9972640000000004</v>
      </c>
      <c r="F4258">
        <v>30.323939999999993</v>
      </c>
      <c r="G4258">
        <v>6.6392230000000003</v>
      </c>
    </row>
    <row r="4259" spans="1:9" x14ac:dyDescent="0.25">
      <c r="A4259">
        <v>4258</v>
      </c>
      <c r="D4259">
        <v>18.400154000000001</v>
      </c>
      <c r="E4259">
        <v>4.9972640000000004</v>
      </c>
      <c r="F4259">
        <v>30.323939999999993</v>
      </c>
      <c r="G4259">
        <v>6.6392230000000003</v>
      </c>
    </row>
    <row r="4260" spans="1:9" x14ac:dyDescent="0.25">
      <c r="A4260">
        <v>4259</v>
      </c>
      <c r="D4260">
        <v>18.400154000000001</v>
      </c>
      <c r="E4260">
        <v>4.9972640000000004</v>
      </c>
      <c r="F4260">
        <v>30.323939999999993</v>
      </c>
      <c r="G4260">
        <v>6.6392230000000003</v>
      </c>
    </row>
    <row r="4261" spans="1:9" x14ac:dyDescent="0.25">
      <c r="A4261">
        <v>4260</v>
      </c>
      <c r="B4261">
        <v>10.046423999999988</v>
      </c>
      <c r="C4261">
        <v>6.2822760000000004</v>
      </c>
      <c r="D4261">
        <v>17.686144999999996</v>
      </c>
      <c r="E4261">
        <v>4.9258749999999996</v>
      </c>
      <c r="F4261">
        <v>30.109770999999995</v>
      </c>
      <c r="G4261">
        <v>6.6392230000000003</v>
      </c>
    </row>
    <row r="4262" spans="1:9" x14ac:dyDescent="0.25">
      <c r="A4262">
        <v>4261</v>
      </c>
      <c r="B4262">
        <v>10.046423999999988</v>
      </c>
      <c r="C4262">
        <v>6.2822760000000004</v>
      </c>
      <c r="F4262">
        <v>30.038382999999996</v>
      </c>
      <c r="G4262">
        <v>6.6392230000000003</v>
      </c>
    </row>
    <row r="4263" spans="1:9" x14ac:dyDescent="0.25">
      <c r="A4263">
        <v>4262</v>
      </c>
      <c r="B4263">
        <v>10.046423999999988</v>
      </c>
      <c r="C4263">
        <v>6.2822760000000004</v>
      </c>
      <c r="F4263">
        <v>30.038382999999996</v>
      </c>
      <c r="G4263">
        <v>6.6392230000000003</v>
      </c>
    </row>
    <row r="4264" spans="1:9" x14ac:dyDescent="0.25">
      <c r="A4264">
        <v>4263</v>
      </c>
      <c r="B4264">
        <v>10.046423999999988</v>
      </c>
      <c r="C4264">
        <v>6.2822760000000004</v>
      </c>
      <c r="F4264">
        <v>30.038382999999996</v>
      </c>
      <c r="G4264">
        <v>6.6392230000000003</v>
      </c>
    </row>
    <row r="4265" spans="1:9" x14ac:dyDescent="0.25">
      <c r="A4265">
        <v>4264</v>
      </c>
      <c r="B4265">
        <v>10.046423999999988</v>
      </c>
      <c r="C4265">
        <v>6.2822760000000004</v>
      </c>
      <c r="F4265">
        <v>30.038382999999996</v>
      </c>
      <c r="G4265">
        <v>6.6392230000000003</v>
      </c>
    </row>
    <row r="4266" spans="1:9" x14ac:dyDescent="0.25">
      <c r="A4266">
        <v>4265</v>
      </c>
      <c r="B4266">
        <v>10.046423999999988</v>
      </c>
      <c r="C4266">
        <v>6.2822760000000004</v>
      </c>
      <c r="F4266">
        <v>29.895606999999998</v>
      </c>
      <c r="G4266">
        <v>6.6392230000000003</v>
      </c>
    </row>
    <row r="4267" spans="1:9" x14ac:dyDescent="0.25">
      <c r="A4267">
        <v>4266</v>
      </c>
      <c r="B4267">
        <v>10.046423999999988</v>
      </c>
      <c r="C4267">
        <v>6.2822760000000004</v>
      </c>
      <c r="F4267">
        <v>29.681438</v>
      </c>
      <c r="G4267">
        <v>6.6392230000000003</v>
      </c>
    </row>
    <row r="4268" spans="1:9" x14ac:dyDescent="0.25">
      <c r="A4268">
        <v>4267</v>
      </c>
      <c r="B4268">
        <v>10.046423999999988</v>
      </c>
      <c r="C4268">
        <v>6.2822760000000004</v>
      </c>
      <c r="F4268">
        <v>29.681438</v>
      </c>
      <c r="G4268">
        <v>6.6392230000000003</v>
      </c>
      <c r="H4268">
        <v>20.756354999999999</v>
      </c>
      <c r="I4268">
        <v>2.8555799999999998</v>
      </c>
    </row>
    <row r="4269" spans="1:9" x14ac:dyDescent="0.25">
      <c r="A4269">
        <v>4268</v>
      </c>
      <c r="B4269">
        <v>10.046423999999988</v>
      </c>
      <c r="C4269">
        <v>6.2822760000000004</v>
      </c>
      <c r="F4269">
        <v>29.681438</v>
      </c>
      <c r="G4269">
        <v>6.6392230000000003</v>
      </c>
      <c r="H4269">
        <v>20.756354999999999</v>
      </c>
      <c r="I4269">
        <v>2.8555799999999998</v>
      </c>
    </row>
    <row r="4270" spans="1:9" x14ac:dyDescent="0.25">
      <c r="A4270">
        <v>4269</v>
      </c>
      <c r="B4270">
        <v>10.046423999999988</v>
      </c>
      <c r="C4270">
        <v>6.2822760000000004</v>
      </c>
      <c r="F4270">
        <v>29.467151000000001</v>
      </c>
      <c r="G4270">
        <v>6.4964440000000003</v>
      </c>
      <c r="H4270">
        <v>20.756354999999999</v>
      </c>
      <c r="I4270">
        <v>2.8555799999999998</v>
      </c>
    </row>
    <row r="4271" spans="1:9" x14ac:dyDescent="0.25">
      <c r="A4271">
        <v>4270</v>
      </c>
      <c r="B4271">
        <v>10.046423999999988</v>
      </c>
      <c r="C4271">
        <v>6.2822760000000004</v>
      </c>
      <c r="F4271">
        <v>29.467151000000001</v>
      </c>
      <c r="G4271">
        <v>6.4964440000000003</v>
      </c>
      <c r="H4271">
        <v>20.756354999999999</v>
      </c>
      <c r="I4271">
        <v>2.8555799999999998</v>
      </c>
    </row>
    <row r="4272" spans="1:9" x14ac:dyDescent="0.25">
      <c r="A4272">
        <v>4271</v>
      </c>
      <c r="B4272">
        <v>10.046423999999988</v>
      </c>
      <c r="C4272">
        <v>6.2822760000000004</v>
      </c>
      <c r="F4272">
        <v>29.467151000000001</v>
      </c>
      <c r="G4272">
        <v>6.4964440000000003</v>
      </c>
      <c r="H4272">
        <v>20.756354999999999</v>
      </c>
      <c r="I4272">
        <v>2.8555799999999998</v>
      </c>
    </row>
    <row r="4273" spans="1:11" x14ac:dyDescent="0.25">
      <c r="A4273">
        <v>4272</v>
      </c>
      <c r="B4273">
        <v>10.046423999999988</v>
      </c>
      <c r="C4273">
        <v>6.2822760000000004</v>
      </c>
      <c r="H4273">
        <v>20.756354999999999</v>
      </c>
      <c r="I4273">
        <v>2.8555799999999998</v>
      </c>
    </row>
    <row r="4274" spans="1:11" x14ac:dyDescent="0.25">
      <c r="A4274">
        <v>4273</v>
      </c>
      <c r="B4274">
        <v>10.046423999999988</v>
      </c>
      <c r="C4274">
        <v>6.2822760000000004</v>
      </c>
      <c r="H4274">
        <v>20.756354999999999</v>
      </c>
      <c r="I4274">
        <v>2.8555799999999998</v>
      </c>
    </row>
    <row r="4275" spans="1:11" x14ac:dyDescent="0.25">
      <c r="A4275">
        <v>4274</v>
      </c>
      <c r="B4275">
        <v>10.046423999999988</v>
      </c>
      <c r="C4275">
        <v>6.2822760000000004</v>
      </c>
      <c r="H4275">
        <v>20.756354999999999</v>
      </c>
      <c r="I4275">
        <v>2.8555799999999998</v>
      </c>
    </row>
    <row r="4276" spans="1:11" x14ac:dyDescent="0.25">
      <c r="A4276">
        <v>4275</v>
      </c>
      <c r="B4276">
        <v>10.046423999999988</v>
      </c>
      <c r="C4276">
        <v>6.2822760000000004</v>
      </c>
      <c r="H4276">
        <v>20.756354999999999</v>
      </c>
      <c r="I4276">
        <v>2.8555799999999998</v>
      </c>
    </row>
    <row r="4277" spans="1:11" x14ac:dyDescent="0.25">
      <c r="A4277">
        <v>4276</v>
      </c>
      <c r="B4277">
        <v>10.046423999999988</v>
      </c>
      <c r="C4277">
        <v>6.2822760000000004</v>
      </c>
      <c r="H4277">
        <v>20.756354999999999</v>
      </c>
      <c r="I4277">
        <v>2.8555799999999998</v>
      </c>
    </row>
    <row r="4278" spans="1:11" x14ac:dyDescent="0.25">
      <c r="A4278">
        <v>4277</v>
      </c>
      <c r="B4278">
        <v>10.046423999999988</v>
      </c>
      <c r="C4278">
        <v>6.2822760000000004</v>
      </c>
      <c r="H4278">
        <v>20.756354999999999</v>
      </c>
      <c r="I4278">
        <v>2.8555799999999998</v>
      </c>
    </row>
    <row r="4279" spans="1:11" x14ac:dyDescent="0.25">
      <c r="A4279">
        <v>4278</v>
      </c>
      <c r="B4279">
        <v>10.046423999999988</v>
      </c>
      <c r="C4279">
        <v>6.2822760000000004</v>
      </c>
      <c r="H4279">
        <v>20.756354999999999</v>
      </c>
      <c r="I4279">
        <v>2.8555799999999998</v>
      </c>
    </row>
    <row r="4280" spans="1:11" x14ac:dyDescent="0.25">
      <c r="A4280">
        <v>4279</v>
      </c>
      <c r="B4280">
        <v>10.046423999999988</v>
      </c>
      <c r="C4280">
        <v>6.2822760000000004</v>
      </c>
      <c r="H4280">
        <v>20.756354999999999</v>
      </c>
      <c r="I4280">
        <v>2.8555799999999998</v>
      </c>
    </row>
    <row r="4281" spans="1:11" x14ac:dyDescent="0.25">
      <c r="A4281">
        <v>4280</v>
      </c>
      <c r="B4281">
        <v>10.046423999999988</v>
      </c>
      <c r="C4281">
        <v>6.2822760000000004</v>
      </c>
      <c r="H4281">
        <v>20.756354999999999</v>
      </c>
      <c r="I4281">
        <v>2.8555799999999998</v>
      </c>
    </row>
    <row r="4282" spans="1:11" x14ac:dyDescent="0.25">
      <c r="A4282">
        <v>4281</v>
      </c>
      <c r="B4282">
        <v>10.046423999999988</v>
      </c>
      <c r="C4282">
        <v>6.2822760000000004</v>
      </c>
      <c r="H4282">
        <v>20.756354999999999</v>
      </c>
      <c r="I4282">
        <v>2.8555799999999998</v>
      </c>
    </row>
    <row r="4283" spans="1:11" x14ac:dyDescent="0.25">
      <c r="A4283">
        <v>4282</v>
      </c>
      <c r="B4283">
        <v>10.046423999999988</v>
      </c>
      <c r="C4283">
        <v>6.2822760000000004</v>
      </c>
      <c r="H4283">
        <v>20.756354999999999</v>
      </c>
      <c r="I4283">
        <v>2.8555799999999998</v>
      </c>
    </row>
    <row r="4284" spans="1:11" x14ac:dyDescent="0.25">
      <c r="A4284">
        <v>4283</v>
      </c>
      <c r="J4284">
        <v>4.7627859999999913</v>
      </c>
      <c r="K4284">
        <v>13.421225</v>
      </c>
    </row>
    <row r="4285" spans="1:11" x14ac:dyDescent="0.25">
      <c r="A4285">
        <v>4284</v>
      </c>
    </row>
    <row r="4286" spans="1:11" x14ac:dyDescent="0.25">
      <c r="A4286">
        <v>4285</v>
      </c>
    </row>
    <row r="4287" spans="1:11" x14ac:dyDescent="0.25">
      <c r="A4287">
        <v>4286</v>
      </c>
    </row>
    <row r="4288" spans="1:1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1" x14ac:dyDescent="0.25">
      <c r="A6225">
        <v>6224</v>
      </c>
    </row>
    <row r="6226" spans="1:11" x14ac:dyDescent="0.25">
      <c r="A6226">
        <v>6225</v>
      </c>
    </row>
    <row r="6227" spans="1:11" x14ac:dyDescent="0.25">
      <c r="A6227">
        <v>6226</v>
      </c>
    </row>
    <row r="6228" spans="1:11" x14ac:dyDescent="0.25">
      <c r="A6228">
        <v>6227</v>
      </c>
    </row>
    <row r="6229" spans="1:11" x14ac:dyDescent="0.25">
      <c r="A6229">
        <v>6228</v>
      </c>
    </row>
    <row r="6230" spans="1:11" x14ac:dyDescent="0.25">
      <c r="A6230">
        <v>6229</v>
      </c>
    </row>
    <row r="6231" spans="1:11" x14ac:dyDescent="0.25">
      <c r="A6231">
        <v>6230</v>
      </c>
    </row>
    <row r="6232" spans="1:11" x14ac:dyDescent="0.25">
      <c r="A6232">
        <v>6231</v>
      </c>
      <c r="J6232">
        <v>5.9766379999999941</v>
      </c>
      <c r="K6232">
        <v>13.421225</v>
      </c>
    </row>
    <row r="6233" spans="1:11" x14ac:dyDescent="0.25">
      <c r="A6233">
        <v>6232</v>
      </c>
      <c r="D6233">
        <v>25.254591999999988</v>
      </c>
      <c r="E6233">
        <v>10.137308000000001</v>
      </c>
    </row>
    <row r="6234" spans="1:11" x14ac:dyDescent="0.25">
      <c r="A6234">
        <v>6233</v>
      </c>
      <c r="D6234">
        <v>25.254591999999988</v>
      </c>
      <c r="E6234">
        <v>10.137308000000001</v>
      </c>
    </row>
    <row r="6235" spans="1:11" x14ac:dyDescent="0.25">
      <c r="A6235">
        <v>6234</v>
      </c>
      <c r="D6235">
        <v>25.254591999999988</v>
      </c>
      <c r="E6235">
        <v>10.137308000000001</v>
      </c>
    </row>
    <row r="6236" spans="1:11" x14ac:dyDescent="0.25">
      <c r="A6236">
        <v>6235</v>
      </c>
      <c r="D6236">
        <v>25.254591999999988</v>
      </c>
      <c r="E6236">
        <v>10.137308000000001</v>
      </c>
    </row>
    <row r="6237" spans="1:11" x14ac:dyDescent="0.25">
      <c r="A6237">
        <v>6236</v>
      </c>
      <c r="D6237">
        <v>25.254591999999988</v>
      </c>
      <c r="E6237">
        <v>10.137308000000001</v>
      </c>
    </row>
    <row r="6238" spans="1:11" x14ac:dyDescent="0.25">
      <c r="A6238">
        <v>6237</v>
      </c>
      <c r="B6238">
        <v>29.18159399999999</v>
      </c>
      <c r="C6238">
        <v>7.0675600000000003</v>
      </c>
      <c r="D6238">
        <v>25.254591999999988</v>
      </c>
      <c r="E6238">
        <v>10.137308000000001</v>
      </c>
    </row>
    <row r="6239" spans="1:11" x14ac:dyDescent="0.25">
      <c r="A6239">
        <v>6238</v>
      </c>
      <c r="B6239">
        <v>29.18159399999999</v>
      </c>
      <c r="C6239">
        <v>7.0675600000000003</v>
      </c>
      <c r="D6239">
        <v>25.254591999999988</v>
      </c>
      <c r="E6239">
        <v>10.137308000000001</v>
      </c>
    </row>
    <row r="6240" spans="1:11" x14ac:dyDescent="0.25">
      <c r="A6240">
        <v>6239</v>
      </c>
      <c r="B6240">
        <v>29.18159399999999</v>
      </c>
      <c r="C6240">
        <v>7.0675600000000003</v>
      </c>
      <c r="D6240">
        <v>25.254591999999988</v>
      </c>
      <c r="E6240">
        <v>10.137308000000001</v>
      </c>
    </row>
    <row r="6241" spans="1:9" x14ac:dyDescent="0.25">
      <c r="A6241">
        <v>6240</v>
      </c>
      <c r="B6241">
        <v>29.18159399999999</v>
      </c>
      <c r="C6241">
        <v>7.0675600000000003</v>
      </c>
      <c r="D6241">
        <v>25.254591999999988</v>
      </c>
      <c r="E6241">
        <v>10.137308000000001</v>
      </c>
    </row>
    <row r="6242" spans="1:9" x14ac:dyDescent="0.25">
      <c r="A6242">
        <v>6241</v>
      </c>
      <c r="B6242">
        <v>29.18159399999999</v>
      </c>
      <c r="C6242">
        <v>7.0675600000000003</v>
      </c>
      <c r="D6242">
        <v>25.254591999999988</v>
      </c>
      <c r="E6242">
        <v>10.137308000000001</v>
      </c>
    </row>
    <row r="6243" spans="1:9" x14ac:dyDescent="0.25">
      <c r="A6243">
        <v>6242</v>
      </c>
      <c r="B6243">
        <v>29.18159399999999</v>
      </c>
      <c r="C6243">
        <v>7.0675600000000003</v>
      </c>
      <c r="D6243">
        <v>25.254591999999988</v>
      </c>
      <c r="E6243">
        <v>10.137308000000001</v>
      </c>
    </row>
    <row r="6244" spans="1:9" x14ac:dyDescent="0.25">
      <c r="A6244">
        <v>6243</v>
      </c>
      <c r="B6244">
        <v>29.18159399999999</v>
      </c>
      <c r="C6244">
        <v>7.0675600000000003</v>
      </c>
    </row>
    <row r="6245" spans="1:9" x14ac:dyDescent="0.25">
      <c r="A6245">
        <v>6244</v>
      </c>
      <c r="B6245">
        <v>29.18159399999999</v>
      </c>
      <c r="C6245">
        <v>7.0675600000000003</v>
      </c>
    </row>
    <row r="6246" spans="1:9" x14ac:dyDescent="0.25">
      <c r="A6246">
        <v>6245</v>
      </c>
      <c r="B6246">
        <v>29.18159399999999</v>
      </c>
      <c r="C6246">
        <v>7.0675600000000003</v>
      </c>
    </row>
    <row r="6247" spans="1:9" x14ac:dyDescent="0.25">
      <c r="A6247">
        <v>6246</v>
      </c>
      <c r="B6247">
        <v>29.18159399999999</v>
      </c>
      <c r="C6247">
        <v>7.0675600000000003</v>
      </c>
    </row>
    <row r="6248" spans="1:9" x14ac:dyDescent="0.25">
      <c r="A6248">
        <v>6247</v>
      </c>
      <c r="B6248">
        <v>29.18159399999999</v>
      </c>
      <c r="C6248">
        <v>7.0675600000000003</v>
      </c>
      <c r="H6248">
        <v>23.612399999999994</v>
      </c>
      <c r="I6248">
        <v>10.422866000000001</v>
      </c>
    </row>
    <row r="6249" spans="1:9" x14ac:dyDescent="0.25">
      <c r="A6249">
        <v>6248</v>
      </c>
      <c r="H6249">
        <v>23.612399999999994</v>
      </c>
      <c r="I6249">
        <v>10.422866000000001</v>
      </c>
    </row>
    <row r="6250" spans="1:9" x14ac:dyDescent="0.25">
      <c r="A6250">
        <v>6249</v>
      </c>
      <c r="H6250">
        <v>23.612399999999994</v>
      </c>
      <c r="I6250">
        <v>10.422866000000001</v>
      </c>
    </row>
    <row r="6251" spans="1:9" x14ac:dyDescent="0.25">
      <c r="A6251">
        <v>6250</v>
      </c>
      <c r="H6251">
        <v>23.612399999999994</v>
      </c>
      <c r="I6251">
        <v>10.422866000000001</v>
      </c>
    </row>
    <row r="6252" spans="1:9" x14ac:dyDescent="0.25">
      <c r="A6252">
        <v>6251</v>
      </c>
      <c r="H6252">
        <v>23.612399999999994</v>
      </c>
      <c r="I6252">
        <v>10.422866000000001</v>
      </c>
    </row>
    <row r="6253" spans="1:9" x14ac:dyDescent="0.25">
      <c r="A6253">
        <v>6252</v>
      </c>
      <c r="H6253">
        <v>23.612399999999994</v>
      </c>
      <c r="I6253">
        <v>10.422866000000001</v>
      </c>
    </row>
    <row r="6254" spans="1:9" x14ac:dyDescent="0.25">
      <c r="A6254">
        <v>6253</v>
      </c>
      <c r="H6254">
        <v>23.612399999999994</v>
      </c>
      <c r="I6254">
        <v>10.422866000000001</v>
      </c>
    </row>
    <row r="6255" spans="1:9" x14ac:dyDescent="0.25">
      <c r="A6255">
        <v>6254</v>
      </c>
      <c r="H6255">
        <v>23.612399999999994</v>
      </c>
      <c r="I6255">
        <v>10.422866000000001</v>
      </c>
    </row>
    <row r="6256" spans="1:9" x14ac:dyDescent="0.25">
      <c r="A6256">
        <v>6255</v>
      </c>
      <c r="H6256">
        <v>23.969347999999997</v>
      </c>
      <c r="I6256">
        <v>10.208697000000001</v>
      </c>
    </row>
    <row r="6257" spans="1:9" x14ac:dyDescent="0.25">
      <c r="A6257">
        <v>6256</v>
      </c>
      <c r="F6257">
        <v>31.966246999999996</v>
      </c>
      <c r="G6257">
        <v>6.9961710000000004</v>
      </c>
      <c r="H6257">
        <v>23.969347999999997</v>
      </c>
      <c r="I6257">
        <v>10.208697000000001</v>
      </c>
    </row>
    <row r="6258" spans="1:9" x14ac:dyDescent="0.25">
      <c r="A6258">
        <v>6257</v>
      </c>
      <c r="F6258">
        <v>31.966246999999996</v>
      </c>
      <c r="G6258">
        <v>6.9961710000000004</v>
      </c>
      <c r="H6258">
        <v>24.326411999999991</v>
      </c>
      <c r="I6258">
        <v>10.137308000000001</v>
      </c>
    </row>
    <row r="6259" spans="1:9" x14ac:dyDescent="0.25">
      <c r="A6259">
        <v>6258</v>
      </c>
      <c r="F6259">
        <v>31.966246999999996</v>
      </c>
      <c r="G6259">
        <v>6.9961710000000004</v>
      </c>
      <c r="H6259">
        <v>24.469191999999993</v>
      </c>
      <c r="I6259">
        <v>10.137308000000001</v>
      </c>
    </row>
    <row r="6260" spans="1:9" x14ac:dyDescent="0.25">
      <c r="A6260">
        <v>6259</v>
      </c>
      <c r="D6260">
        <v>48.173985999999999</v>
      </c>
      <c r="E6260">
        <v>10.065918999999999</v>
      </c>
      <c r="F6260">
        <v>31.966246999999996</v>
      </c>
      <c r="G6260">
        <v>6.9961710000000004</v>
      </c>
      <c r="H6260">
        <v>24.969031999999999</v>
      </c>
      <c r="I6260">
        <v>10.351476999999999</v>
      </c>
    </row>
    <row r="6261" spans="1:9" x14ac:dyDescent="0.25">
      <c r="A6261">
        <v>6260</v>
      </c>
      <c r="D6261">
        <v>48.173985999999999</v>
      </c>
      <c r="E6261">
        <v>10.065918999999999</v>
      </c>
      <c r="F6261">
        <v>31.966246999999996</v>
      </c>
      <c r="G6261">
        <v>6.9961710000000004</v>
      </c>
      <c r="H6261">
        <v>24.969031999999999</v>
      </c>
      <c r="I6261">
        <v>10.351476999999999</v>
      </c>
    </row>
    <row r="6262" spans="1:9" x14ac:dyDescent="0.25">
      <c r="A6262">
        <v>6261</v>
      </c>
      <c r="D6262">
        <v>48.173985999999999</v>
      </c>
      <c r="E6262">
        <v>10.065918999999999</v>
      </c>
      <c r="F6262">
        <v>31.966246999999996</v>
      </c>
      <c r="G6262">
        <v>6.9247810000000003</v>
      </c>
    </row>
    <row r="6263" spans="1:9" x14ac:dyDescent="0.25">
      <c r="A6263">
        <v>6262</v>
      </c>
      <c r="D6263">
        <v>48.173985999999999</v>
      </c>
      <c r="E6263">
        <v>10.065918999999999</v>
      </c>
      <c r="F6263">
        <v>32.180415999999994</v>
      </c>
      <c r="G6263">
        <v>6.9247810000000003</v>
      </c>
    </row>
    <row r="6264" spans="1:9" x14ac:dyDescent="0.25">
      <c r="A6264">
        <v>6263</v>
      </c>
      <c r="D6264">
        <v>48.173985999999999</v>
      </c>
      <c r="E6264">
        <v>10.065918999999999</v>
      </c>
      <c r="F6264">
        <v>32.180415999999994</v>
      </c>
      <c r="G6264">
        <v>6.9247810000000003</v>
      </c>
    </row>
    <row r="6265" spans="1:9" x14ac:dyDescent="0.25">
      <c r="A6265">
        <v>6264</v>
      </c>
      <c r="D6265">
        <v>48.173985999999999</v>
      </c>
      <c r="E6265">
        <v>10.065918999999999</v>
      </c>
      <c r="F6265">
        <v>32.323195999999996</v>
      </c>
      <c r="G6265">
        <v>6.9961710000000004</v>
      </c>
    </row>
    <row r="6266" spans="1:9" x14ac:dyDescent="0.25">
      <c r="A6266">
        <v>6265</v>
      </c>
      <c r="D6266">
        <v>48.173985999999999</v>
      </c>
      <c r="E6266">
        <v>10.065918999999999</v>
      </c>
      <c r="F6266">
        <v>32.680144999999996</v>
      </c>
      <c r="G6266">
        <v>7.0675600000000003</v>
      </c>
    </row>
    <row r="6267" spans="1:9" x14ac:dyDescent="0.25">
      <c r="A6267">
        <v>6266</v>
      </c>
      <c r="D6267">
        <v>48.173985999999999</v>
      </c>
      <c r="E6267">
        <v>10.065918999999999</v>
      </c>
      <c r="F6267">
        <v>32.823039999999992</v>
      </c>
      <c r="G6267">
        <v>6.9961710000000004</v>
      </c>
    </row>
    <row r="6268" spans="1:9" x14ac:dyDescent="0.25">
      <c r="A6268">
        <v>6267</v>
      </c>
      <c r="D6268">
        <v>48.173985999999999</v>
      </c>
      <c r="E6268">
        <v>10.065918999999999</v>
      </c>
      <c r="F6268">
        <v>32.823039999999992</v>
      </c>
      <c r="G6268">
        <v>6.9961710000000004</v>
      </c>
    </row>
    <row r="6269" spans="1:9" x14ac:dyDescent="0.25">
      <c r="A6269">
        <v>6268</v>
      </c>
      <c r="D6269">
        <v>48.173985999999999</v>
      </c>
      <c r="E6269">
        <v>10.065918999999999</v>
      </c>
      <c r="F6269">
        <v>32.894427999999991</v>
      </c>
      <c r="G6269">
        <v>6.9247810000000003</v>
      </c>
    </row>
    <row r="6270" spans="1:9" x14ac:dyDescent="0.25">
      <c r="A6270">
        <v>6269</v>
      </c>
      <c r="B6270">
        <v>56.099379999999996</v>
      </c>
      <c r="C6270">
        <v>7.8528440000000002</v>
      </c>
      <c r="D6270">
        <v>48.173985999999999</v>
      </c>
      <c r="E6270">
        <v>10.065918999999999</v>
      </c>
    </row>
    <row r="6271" spans="1:9" x14ac:dyDescent="0.25">
      <c r="A6271">
        <v>6270</v>
      </c>
      <c r="B6271">
        <v>56.099379999999996</v>
      </c>
      <c r="C6271">
        <v>7.8528440000000002</v>
      </c>
      <c r="D6271">
        <v>48.745217999999994</v>
      </c>
      <c r="E6271">
        <v>10.208697000000001</v>
      </c>
    </row>
    <row r="6272" spans="1:9" x14ac:dyDescent="0.25">
      <c r="A6272">
        <v>6271</v>
      </c>
      <c r="B6272">
        <v>56.099379999999996</v>
      </c>
      <c r="C6272">
        <v>7.8528440000000002</v>
      </c>
    </row>
    <row r="6273" spans="1:9" x14ac:dyDescent="0.25">
      <c r="A6273">
        <v>6272</v>
      </c>
      <c r="B6273">
        <v>56.099379999999996</v>
      </c>
      <c r="C6273">
        <v>7.8528440000000002</v>
      </c>
    </row>
    <row r="6274" spans="1:9" x14ac:dyDescent="0.25">
      <c r="A6274">
        <v>6273</v>
      </c>
      <c r="B6274">
        <v>56.099379999999996</v>
      </c>
      <c r="C6274">
        <v>7.8528440000000002</v>
      </c>
    </row>
    <row r="6275" spans="1:9" x14ac:dyDescent="0.25">
      <c r="A6275">
        <v>6274</v>
      </c>
      <c r="B6275">
        <v>56.099379999999996</v>
      </c>
      <c r="C6275">
        <v>7.8528440000000002</v>
      </c>
    </row>
    <row r="6276" spans="1:9" x14ac:dyDescent="0.25">
      <c r="A6276">
        <v>6275</v>
      </c>
      <c r="B6276">
        <v>56.099379999999996</v>
      </c>
      <c r="C6276">
        <v>7.8528440000000002</v>
      </c>
      <c r="H6276">
        <v>49.173554999999993</v>
      </c>
      <c r="I6276">
        <v>9.994529</v>
      </c>
    </row>
    <row r="6277" spans="1:9" x14ac:dyDescent="0.25">
      <c r="A6277">
        <v>6276</v>
      </c>
      <c r="B6277">
        <v>56.099379999999996</v>
      </c>
      <c r="C6277">
        <v>7.8528440000000002</v>
      </c>
      <c r="H6277">
        <v>49.173554999999993</v>
      </c>
      <c r="I6277">
        <v>9.994529</v>
      </c>
    </row>
    <row r="6278" spans="1:9" x14ac:dyDescent="0.25">
      <c r="A6278">
        <v>6277</v>
      </c>
      <c r="B6278">
        <v>56.099379999999996</v>
      </c>
      <c r="C6278">
        <v>7.8528440000000002</v>
      </c>
      <c r="H6278">
        <v>49.173554999999993</v>
      </c>
      <c r="I6278">
        <v>9.994529</v>
      </c>
    </row>
    <row r="6279" spans="1:9" x14ac:dyDescent="0.25">
      <c r="A6279">
        <v>6278</v>
      </c>
      <c r="B6279">
        <v>56.099379999999996</v>
      </c>
      <c r="C6279">
        <v>7.8528440000000002</v>
      </c>
      <c r="H6279">
        <v>49.173554999999993</v>
      </c>
      <c r="I6279">
        <v>9.994529</v>
      </c>
    </row>
    <row r="6280" spans="1:9" x14ac:dyDescent="0.25">
      <c r="A6280">
        <v>6279</v>
      </c>
      <c r="H6280">
        <v>49.173554999999993</v>
      </c>
      <c r="I6280">
        <v>9.994529</v>
      </c>
    </row>
    <row r="6281" spans="1:9" x14ac:dyDescent="0.25">
      <c r="A6281">
        <v>6280</v>
      </c>
      <c r="H6281">
        <v>49.173554999999993</v>
      </c>
      <c r="I6281">
        <v>9.994529</v>
      </c>
    </row>
    <row r="6282" spans="1:9" x14ac:dyDescent="0.25">
      <c r="A6282">
        <v>6281</v>
      </c>
      <c r="H6282">
        <v>49.173554999999993</v>
      </c>
      <c r="I6282">
        <v>9.994529</v>
      </c>
    </row>
    <row r="6283" spans="1:9" x14ac:dyDescent="0.25">
      <c r="A6283">
        <v>6282</v>
      </c>
      <c r="H6283">
        <v>49.173554999999993</v>
      </c>
      <c r="I6283">
        <v>9.994529</v>
      </c>
    </row>
    <row r="6284" spans="1:9" x14ac:dyDescent="0.25">
      <c r="A6284">
        <v>6283</v>
      </c>
      <c r="H6284">
        <v>49.173554999999993</v>
      </c>
      <c r="I6284">
        <v>9.994529</v>
      </c>
    </row>
    <row r="6285" spans="1:9" x14ac:dyDescent="0.25">
      <c r="A6285">
        <v>6284</v>
      </c>
      <c r="F6285">
        <v>57.670180999999992</v>
      </c>
      <c r="G6285">
        <v>6.7820020000000003</v>
      </c>
      <c r="H6285">
        <v>49.173554999999993</v>
      </c>
      <c r="I6285">
        <v>9.994529</v>
      </c>
    </row>
    <row r="6286" spans="1:9" x14ac:dyDescent="0.25">
      <c r="A6286">
        <v>6285</v>
      </c>
      <c r="F6286">
        <v>57.670180999999992</v>
      </c>
      <c r="G6286">
        <v>6.7820020000000003</v>
      </c>
      <c r="H6286">
        <v>49.387837999999995</v>
      </c>
      <c r="I6286">
        <v>10.065918999999999</v>
      </c>
    </row>
    <row r="6287" spans="1:9" x14ac:dyDescent="0.25">
      <c r="A6287">
        <v>6286</v>
      </c>
      <c r="F6287">
        <v>57.670180999999992</v>
      </c>
      <c r="G6287">
        <v>6.7820020000000003</v>
      </c>
      <c r="H6287">
        <v>49.53061799999999</v>
      </c>
      <c r="I6287">
        <v>9.8517499999999991</v>
      </c>
    </row>
    <row r="6288" spans="1:9" x14ac:dyDescent="0.25">
      <c r="A6288">
        <v>6287</v>
      </c>
      <c r="F6288">
        <v>57.670180999999992</v>
      </c>
      <c r="G6288">
        <v>6.7820020000000003</v>
      </c>
    </row>
    <row r="6289" spans="1:7" x14ac:dyDescent="0.25">
      <c r="A6289">
        <v>6288</v>
      </c>
      <c r="F6289">
        <v>57.670180999999992</v>
      </c>
      <c r="G6289">
        <v>6.7820020000000003</v>
      </c>
    </row>
    <row r="6290" spans="1:7" x14ac:dyDescent="0.25">
      <c r="A6290">
        <v>6289</v>
      </c>
      <c r="F6290">
        <v>57.670180999999992</v>
      </c>
      <c r="G6290">
        <v>6.7820020000000003</v>
      </c>
    </row>
    <row r="6291" spans="1:7" x14ac:dyDescent="0.25">
      <c r="A6291">
        <v>6290</v>
      </c>
      <c r="D6291">
        <v>72.367043999999993</v>
      </c>
      <c r="E6291">
        <v>8.9783229999999996</v>
      </c>
      <c r="F6291">
        <v>57.670180999999992</v>
      </c>
      <c r="G6291">
        <v>6.7820020000000003</v>
      </c>
    </row>
    <row r="6292" spans="1:7" x14ac:dyDescent="0.25">
      <c r="A6292">
        <v>6291</v>
      </c>
      <c r="D6292">
        <v>72.367043999999993</v>
      </c>
      <c r="E6292">
        <v>8.9783229999999996</v>
      </c>
      <c r="F6292">
        <v>57.670180999999992</v>
      </c>
      <c r="G6292">
        <v>6.7820020000000003</v>
      </c>
    </row>
    <row r="6293" spans="1:7" x14ac:dyDescent="0.25">
      <c r="A6293">
        <v>6292</v>
      </c>
      <c r="D6293">
        <v>72.367043999999993</v>
      </c>
      <c r="E6293">
        <v>8.9783229999999996</v>
      </c>
      <c r="F6293">
        <v>57.670180999999992</v>
      </c>
      <c r="G6293">
        <v>6.7820020000000003</v>
      </c>
    </row>
    <row r="6294" spans="1:7" x14ac:dyDescent="0.25">
      <c r="A6294">
        <v>6293</v>
      </c>
      <c r="D6294">
        <v>72.367043999999993</v>
      </c>
      <c r="E6294">
        <v>8.9783229999999996</v>
      </c>
      <c r="F6294">
        <v>57.670180999999992</v>
      </c>
      <c r="G6294">
        <v>6.7820020000000003</v>
      </c>
    </row>
    <row r="6295" spans="1:7" x14ac:dyDescent="0.25">
      <c r="A6295">
        <v>6294</v>
      </c>
      <c r="D6295">
        <v>72.367043999999993</v>
      </c>
      <c r="E6295">
        <v>8.9783229999999996</v>
      </c>
      <c r="F6295">
        <v>57.884348999999993</v>
      </c>
      <c r="G6295">
        <v>6.9247810000000003</v>
      </c>
    </row>
    <row r="6296" spans="1:7" x14ac:dyDescent="0.25">
      <c r="A6296">
        <v>6295</v>
      </c>
      <c r="D6296">
        <v>72.367043999999993</v>
      </c>
      <c r="E6296">
        <v>8.9783229999999996</v>
      </c>
      <c r="F6296">
        <v>58.098633999999997</v>
      </c>
      <c r="G6296">
        <v>6.7820020000000003</v>
      </c>
    </row>
    <row r="6297" spans="1:7" x14ac:dyDescent="0.25">
      <c r="A6297">
        <v>6296</v>
      </c>
      <c r="D6297">
        <v>72.367043999999993</v>
      </c>
      <c r="E6297">
        <v>8.9783229999999996</v>
      </c>
      <c r="F6297">
        <v>58.384191999999999</v>
      </c>
      <c r="G6297">
        <v>6.7820020000000003</v>
      </c>
    </row>
    <row r="6298" spans="1:7" x14ac:dyDescent="0.25">
      <c r="A6298">
        <v>6297</v>
      </c>
      <c r="D6298">
        <v>72.367043999999993</v>
      </c>
      <c r="E6298">
        <v>8.9108070000000001</v>
      </c>
    </row>
    <row r="6299" spans="1:7" x14ac:dyDescent="0.25">
      <c r="A6299">
        <v>6298</v>
      </c>
      <c r="D6299">
        <v>72.637334999999993</v>
      </c>
      <c r="E6299">
        <v>8.9108070000000001</v>
      </c>
    </row>
    <row r="6300" spans="1:7" x14ac:dyDescent="0.25">
      <c r="A6300">
        <v>6299</v>
      </c>
      <c r="D6300">
        <v>72.637334999999993</v>
      </c>
      <c r="E6300">
        <v>8.9108070000000001</v>
      </c>
    </row>
    <row r="6301" spans="1:7" x14ac:dyDescent="0.25">
      <c r="A6301">
        <v>6300</v>
      </c>
      <c r="B6301">
        <v>78.920575999999983</v>
      </c>
      <c r="C6301">
        <v>7.0882019999999999</v>
      </c>
      <c r="D6301">
        <v>72.637334999999993</v>
      </c>
      <c r="E6301">
        <v>8.9108070000000001</v>
      </c>
    </row>
    <row r="6302" spans="1:7" x14ac:dyDescent="0.25">
      <c r="A6302">
        <v>6301</v>
      </c>
      <c r="B6302">
        <v>78.920575999999983</v>
      </c>
      <c r="C6302">
        <v>7.0882019999999999</v>
      </c>
    </row>
    <row r="6303" spans="1:7" x14ac:dyDescent="0.25">
      <c r="A6303">
        <v>6302</v>
      </c>
      <c r="B6303">
        <v>78.920575999999983</v>
      </c>
      <c r="C6303">
        <v>7.0882019999999999</v>
      </c>
    </row>
    <row r="6304" spans="1:7" x14ac:dyDescent="0.25">
      <c r="A6304">
        <v>6303</v>
      </c>
      <c r="B6304">
        <v>78.920575999999983</v>
      </c>
      <c r="C6304">
        <v>7.0882019999999999</v>
      </c>
    </row>
    <row r="6305" spans="1:9" x14ac:dyDescent="0.25">
      <c r="A6305">
        <v>6304</v>
      </c>
      <c r="B6305">
        <v>78.920575999999983</v>
      </c>
      <c r="C6305">
        <v>7.0882019999999999</v>
      </c>
      <c r="H6305">
        <v>72.704850999999991</v>
      </c>
      <c r="I6305">
        <v>9.7884060000000002</v>
      </c>
    </row>
    <row r="6306" spans="1:9" x14ac:dyDescent="0.25">
      <c r="A6306">
        <v>6305</v>
      </c>
      <c r="B6306">
        <v>78.920575999999983</v>
      </c>
      <c r="C6306">
        <v>7.0882019999999999</v>
      </c>
      <c r="H6306">
        <v>72.704850999999991</v>
      </c>
      <c r="I6306">
        <v>9.7884060000000002</v>
      </c>
    </row>
    <row r="6307" spans="1:9" x14ac:dyDescent="0.25">
      <c r="A6307">
        <v>6306</v>
      </c>
      <c r="B6307">
        <v>78.920575999999983</v>
      </c>
      <c r="C6307">
        <v>7.0882019999999999</v>
      </c>
      <c r="H6307">
        <v>72.704850999999991</v>
      </c>
      <c r="I6307">
        <v>9.7884060000000002</v>
      </c>
    </row>
    <row r="6308" spans="1:9" x14ac:dyDescent="0.25">
      <c r="A6308">
        <v>6307</v>
      </c>
      <c r="B6308">
        <v>79.05560899999999</v>
      </c>
      <c r="C6308">
        <v>7.0882019999999999</v>
      </c>
      <c r="H6308">
        <v>72.704850999999991</v>
      </c>
      <c r="I6308">
        <v>9.7884060000000002</v>
      </c>
    </row>
    <row r="6309" spans="1:9" x14ac:dyDescent="0.25">
      <c r="A6309">
        <v>6308</v>
      </c>
      <c r="B6309">
        <v>79.461041999999992</v>
      </c>
      <c r="C6309">
        <v>7.0882019999999999</v>
      </c>
      <c r="H6309">
        <v>72.704850999999991</v>
      </c>
      <c r="I6309">
        <v>9.7884060000000002</v>
      </c>
    </row>
    <row r="6310" spans="1:9" x14ac:dyDescent="0.25">
      <c r="A6310">
        <v>6309</v>
      </c>
      <c r="H6310">
        <v>72.704850999999991</v>
      </c>
      <c r="I6310">
        <v>9.7884060000000002</v>
      </c>
    </row>
    <row r="6311" spans="1:9" x14ac:dyDescent="0.25">
      <c r="A6311">
        <v>6310</v>
      </c>
      <c r="H6311">
        <v>73.110280999999986</v>
      </c>
      <c r="I6311">
        <v>9.7208900000000007</v>
      </c>
    </row>
    <row r="6312" spans="1:9" x14ac:dyDescent="0.25">
      <c r="A6312">
        <v>6311</v>
      </c>
      <c r="H6312">
        <v>73.110280999999986</v>
      </c>
      <c r="I6312">
        <v>9.7208900000000007</v>
      </c>
    </row>
    <row r="6313" spans="1:9" x14ac:dyDescent="0.25">
      <c r="A6313">
        <v>6312</v>
      </c>
      <c r="H6313">
        <v>73.110280999999986</v>
      </c>
      <c r="I6313">
        <v>9.7208900000000007</v>
      </c>
    </row>
    <row r="6314" spans="1:9" x14ac:dyDescent="0.25">
      <c r="A6314">
        <v>6313</v>
      </c>
      <c r="F6314">
        <v>79.190751999999989</v>
      </c>
      <c r="G6314">
        <v>6.8181380000000003</v>
      </c>
      <c r="H6314">
        <v>73.110280999999986</v>
      </c>
      <c r="I6314">
        <v>9.7208900000000007</v>
      </c>
    </row>
    <row r="6315" spans="1:9" x14ac:dyDescent="0.25">
      <c r="A6315">
        <v>6314</v>
      </c>
      <c r="F6315">
        <v>79.190751999999989</v>
      </c>
      <c r="G6315">
        <v>6.8181380000000003</v>
      </c>
      <c r="H6315">
        <v>73.448083999999994</v>
      </c>
      <c r="I6315">
        <v>9.4509369999999997</v>
      </c>
    </row>
    <row r="6316" spans="1:9" x14ac:dyDescent="0.25">
      <c r="A6316">
        <v>6315</v>
      </c>
      <c r="F6316">
        <v>79.190751999999989</v>
      </c>
      <c r="G6316">
        <v>6.8181380000000003</v>
      </c>
      <c r="H6316">
        <v>73.448083999999994</v>
      </c>
      <c r="I6316">
        <v>9.4509369999999997</v>
      </c>
    </row>
    <row r="6317" spans="1:9" x14ac:dyDescent="0.25">
      <c r="A6317">
        <v>6316</v>
      </c>
      <c r="F6317">
        <v>79.190751999999989</v>
      </c>
      <c r="G6317">
        <v>6.8181380000000003</v>
      </c>
      <c r="H6317">
        <v>73.448083999999994</v>
      </c>
      <c r="I6317">
        <v>9.4509369999999997</v>
      </c>
    </row>
    <row r="6318" spans="1:9" x14ac:dyDescent="0.25">
      <c r="A6318">
        <v>6317</v>
      </c>
      <c r="F6318">
        <v>79.190751999999989</v>
      </c>
      <c r="G6318">
        <v>6.8181380000000003</v>
      </c>
      <c r="H6318">
        <v>73.988549999999989</v>
      </c>
      <c r="I6318">
        <v>9.3834210000000002</v>
      </c>
    </row>
    <row r="6319" spans="1:9" x14ac:dyDescent="0.25">
      <c r="A6319">
        <v>6318</v>
      </c>
      <c r="D6319">
        <v>94.932508999999996</v>
      </c>
      <c r="E6319">
        <v>8.5058209999999992</v>
      </c>
      <c r="F6319">
        <v>79.190751999999989</v>
      </c>
      <c r="G6319">
        <v>6.8181380000000003</v>
      </c>
    </row>
    <row r="6320" spans="1:9" x14ac:dyDescent="0.25">
      <c r="A6320">
        <v>6319</v>
      </c>
      <c r="D6320">
        <v>94.932508999999996</v>
      </c>
      <c r="E6320">
        <v>8.5058209999999992</v>
      </c>
      <c r="F6320">
        <v>79.190751999999989</v>
      </c>
      <c r="G6320">
        <v>6.8181380000000003</v>
      </c>
    </row>
    <row r="6321" spans="1:9" x14ac:dyDescent="0.25">
      <c r="A6321">
        <v>6320</v>
      </c>
      <c r="D6321">
        <v>94.932508999999996</v>
      </c>
      <c r="E6321">
        <v>8.5058209999999992</v>
      </c>
      <c r="F6321">
        <v>79.39341499999999</v>
      </c>
      <c r="G6321">
        <v>6.8181380000000003</v>
      </c>
    </row>
    <row r="6322" spans="1:9" x14ac:dyDescent="0.25">
      <c r="A6322">
        <v>6321</v>
      </c>
      <c r="D6322">
        <v>94.932508999999996</v>
      </c>
      <c r="E6322">
        <v>8.5058209999999992</v>
      </c>
      <c r="F6322">
        <v>79.461041999999992</v>
      </c>
      <c r="G6322">
        <v>6.8181380000000003</v>
      </c>
    </row>
    <row r="6323" spans="1:9" x14ac:dyDescent="0.25">
      <c r="A6323">
        <v>6322</v>
      </c>
      <c r="D6323">
        <v>94.932508999999996</v>
      </c>
      <c r="E6323">
        <v>8.5058209999999992</v>
      </c>
      <c r="F6323">
        <v>79.596185999999989</v>
      </c>
      <c r="G6323">
        <v>6.8181380000000003</v>
      </c>
    </row>
    <row r="6324" spans="1:9" x14ac:dyDescent="0.25">
      <c r="A6324">
        <v>6323</v>
      </c>
      <c r="D6324">
        <v>94.932508999999996</v>
      </c>
      <c r="E6324">
        <v>8.5058209999999992</v>
      </c>
      <c r="F6324">
        <v>79.663702000000001</v>
      </c>
      <c r="G6324">
        <v>6.8181380000000003</v>
      </c>
    </row>
    <row r="6325" spans="1:9" x14ac:dyDescent="0.25">
      <c r="A6325">
        <v>6324</v>
      </c>
      <c r="D6325">
        <v>94.932508999999996</v>
      </c>
      <c r="E6325">
        <v>8.5058209999999992</v>
      </c>
      <c r="F6325">
        <v>79.663702000000001</v>
      </c>
      <c r="G6325">
        <v>6.8181380000000003</v>
      </c>
    </row>
    <row r="6326" spans="1:9" x14ac:dyDescent="0.25">
      <c r="A6326">
        <v>6325</v>
      </c>
      <c r="D6326">
        <v>94.932508999999996</v>
      </c>
      <c r="E6326">
        <v>8.5058209999999992</v>
      </c>
      <c r="F6326">
        <v>79.866361999999995</v>
      </c>
      <c r="G6326">
        <v>6.8856539999999997</v>
      </c>
    </row>
    <row r="6327" spans="1:9" x14ac:dyDescent="0.25">
      <c r="A6327">
        <v>6326</v>
      </c>
      <c r="D6327">
        <v>94.932508999999996</v>
      </c>
      <c r="E6327">
        <v>8.5058209999999992</v>
      </c>
      <c r="F6327">
        <v>81.014916999999997</v>
      </c>
      <c r="G6327">
        <v>6.7506209999999998</v>
      </c>
    </row>
    <row r="6328" spans="1:9" x14ac:dyDescent="0.25">
      <c r="A6328">
        <v>6327</v>
      </c>
      <c r="B6328">
        <v>101.621073</v>
      </c>
      <c r="C6328">
        <v>6.480556</v>
      </c>
      <c r="D6328">
        <v>95.000024999999994</v>
      </c>
      <c r="E6328">
        <v>8.5733379999999997</v>
      </c>
    </row>
    <row r="6329" spans="1:9" x14ac:dyDescent="0.25">
      <c r="A6329">
        <v>6328</v>
      </c>
      <c r="B6329">
        <v>101.621073</v>
      </c>
      <c r="C6329">
        <v>6.480556</v>
      </c>
      <c r="D6329">
        <v>95.270314999999982</v>
      </c>
      <c r="E6329">
        <v>8.5733379999999997</v>
      </c>
    </row>
    <row r="6330" spans="1:9" x14ac:dyDescent="0.25">
      <c r="A6330">
        <v>6329</v>
      </c>
      <c r="B6330">
        <v>101.621073</v>
      </c>
      <c r="C6330">
        <v>6.480556</v>
      </c>
      <c r="D6330">
        <v>95.270314999999982</v>
      </c>
      <c r="E6330">
        <v>8.5733379999999997</v>
      </c>
    </row>
    <row r="6331" spans="1:9" x14ac:dyDescent="0.25">
      <c r="A6331">
        <v>6330</v>
      </c>
      <c r="B6331">
        <v>101.621073</v>
      </c>
      <c r="C6331">
        <v>6.480556</v>
      </c>
    </row>
    <row r="6332" spans="1:9" x14ac:dyDescent="0.25">
      <c r="A6332">
        <v>6331</v>
      </c>
      <c r="B6332">
        <v>101.621073</v>
      </c>
      <c r="C6332">
        <v>6.480556</v>
      </c>
    </row>
    <row r="6333" spans="1:9" x14ac:dyDescent="0.25">
      <c r="A6333">
        <v>6332</v>
      </c>
      <c r="B6333">
        <v>101.621073</v>
      </c>
      <c r="C6333">
        <v>6.480556</v>
      </c>
    </row>
    <row r="6334" spans="1:9" x14ac:dyDescent="0.25">
      <c r="A6334">
        <v>6333</v>
      </c>
      <c r="B6334">
        <v>101.621073</v>
      </c>
      <c r="C6334">
        <v>6.480556</v>
      </c>
      <c r="H6334">
        <v>95.135171999999983</v>
      </c>
      <c r="I6334">
        <v>8.9783229999999996</v>
      </c>
    </row>
    <row r="6335" spans="1:9" x14ac:dyDescent="0.25">
      <c r="A6335">
        <v>6334</v>
      </c>
      <c r="B6335">
        <v>101.621073</v>
      </c>
      <c r="C6335">
        <v>6.480556</v>
      </c>
      <c r="H6335">
        <v>95.135171999999983</v>
      </c>
      <c r="I6335">
        <v>8.9783229999999996</v>
      </c>
    </row>
    <row r="6336" spans="1:9" x14ac:dyDescent="0.25">
      <c r="A6336">
        <v>6335</v>
      </c>
      <c r="B6336">
        <v>101.621073</v>
      </c>
      <c r="C6336">
        <v>6.480556</v>
      </c>
      <c r="H6336">
        <v>95.135171999999983</v>
      </c>
      <c r="I6336">
        <v>8.9783229999999996</v>
      </c>
    </row>
    <row r="6337" spans="1:9" x14ac:dyDescent="0.25">
      <c r="A6337">
        <v>6336</v>
      </c>
      <c r="B6337">
        <v>102.026394</v>
      </c>
      <c r="C6337">
        <v>6.5480729999999996</v>
      </c>
      <c r="H6337">
        <v>95.135171999999983</v>
      </c>
      <c r="I6337">
        <v>8.9783229999999996</v>
      </c>
    </row>
    <row r="6338" spans="1:9" x14ac:dyDescent="0.25">
      <c r="A6338">
        <v>6337</v>
      </c>
      <c r="H6338">
        <v>95.135171999999983</v>
      </c>
      <c r="I6338">
        <v>8.9783229999999996</v>
      </c>
    </row>
    <row r="6339" spans="1:9" x14ac:dyDescent="0.25">
      <c r="A6339">
        <v>6338</v>
      </c>
      <c r="H6339">
        <v>95.135171999999983</v>
      </c>
      <c r="I6339">
        <v>8.9783229999999996</v>
      </c>
    </row>
    <row r="6340" spans="1:9" x14ac:dyDescent="0.25">
      <c r="A6340">
        <v>6339</v>
      </c>
      <c r="H6340">
        <v>95.135171999999983</v>
      </c>
      <c r="I6340">
        <v>8.9783229999999996</v>
      </c>
    </row>
    <row r="6341" spans="1:9" x14ac:dyDescent="0.25">
      <c r="A6341">
        <v>6340</v>
      </c>
      <c r="F6341">
        <v>101.55355599999999</v>
      </c>
      <c r="G6341">
        <v>4.6579519999999999</v>
      </c>
      <c r="H6341">
        <v>95.135171999999983</v>
      </c>
      <c r="I6341">
        <v>8.9783229999999996</v>
      </c>
    </row>
    <row r="6342" spans="1:9" x14ac:dyDescent="0.25">
      <c r="A6342">
        <v>6341</v>
      </c>
      <c r="F6342">
        <v>101.55355599999999</v>
      </c>
      <c r="G6342">
        <v>4.6579519999999999</v>
      </c>
      <c r="H6342">
        <v>95.135171999999983</v>
      </c>
      <c r="I6342">
        <v>8.9783229999999996</v>
      </c>
    </row>
    <row r="6343" spans="1:9" x14ac:dyDescent="0.25">
      <c r="A6343">
        <v>6342</v>
      </c>
      <c r="F6343">
        <v>101.55355599999999</v>
      </c>
      <c r="G6343">
        <v>4.6579519999999999</v>
      </c>
      <c r="H6343">
        <v>95.135171999999983</v>
      </c>
      <c r="I6343">
        <v>8.9783229999999996</v>
      </c>
    </row>
    <row r="6344" spans="1:9" x14ac:dyDescent="0.25">
      <c r="A6344">
        <v>6343</v>
      </c>
      <c r="F6344">
        <v>101.55355599999999</v>
      </c>
      <c r="G6344">
        <v>4.6579519999999999</v>
      </c>
      <c r="H6344">
        <v>95.337831999999992</v>
      </c>
      <c r="I6344">
        <v>8.9783229999999996</v>
      </c>
    </row>
    <row r="6345" spans="1:9" x14ac:dyDescent="0.25">
      <c r="A6345">
        <v>6344</v>
      </c>
      <c r="F6345">
        <v>101.55355599999999</v>
      </c>
      <c r="G6345">
        <v>4.6579519999999999</v>
      </c>
      <c r="H6345">
        <v>95.472974999999991</v>
      </c>
      <c r="I6345">
        <v>8.9108070000000001</v>
      </c>
    </row>
    <row r="6346" spans="1:9" x14ac:dyDescent="0.25">
      <c r="A6346">
        <v>6345</v>
      </c>
      <c r="F6346">
        <v>101.55355599999999</v>
      </c>
      <c r="G6346">
        <v>4.6579519999999999</v>
      </c>
      <c r="H6346">
        <v>95.810777999999999</v>
      </c>
      <c r="I6346">
        <v>8.7757740000000002</v>
      </c>
    </row>
    <row r="6347" spans="1:9" x14ac:dyDescent="0.25">
      <c r="A6347">
        <v>6346</v>
      </c>
      <c r="F6347">
        <v>101.55355599999999</v>
      </c>
      <c r="G6347">
        <v>4.6579519999999999</v>
      </c>
    </row>
    <row r="6348" spans="1:9" x14ac:dyDescent="0.25">
      <c r="A6348">
        <v>6347</v>
      </c>
      <c r="F6348">
        <v>101.55355599999999</v>
      </c>
      <c r="G6348">
        <v>4.6579519999999999</v>
      </c>
    </row>
    <row r="6349" spans="1:9" x14ac:dyDescent="0.25">
      <c r="A6349">
        <v>6348</v>
      </c>
      <c r="D6349">
        <v>118.646531</v>
      </c>
      <c r="E6349">
        <v>7.8307700000000002</v>
      </c>
      <c r="F6349">
        <v>101.621073</v>
      </c>
      <c r="G6349">
        <v>4.7254690000000004</v>
      </c>
    </row>
    <row r="6350" spans="1:9" x14ac:dyDescent="0.25">
      <c r="A6350">
        <v>6349</v>
      </c>
      <c r="D6350">
        <v>118.646531</v>
      </c>
      <c r="E6350">
        <v>7.8307700000000002</v>
      </c>
      <c r="F6350">
        <v>101.75621799999999</v>
      </c>
      <c r="G6350">
        <v>4.7254690000000004</v>
      </c>
    </row>
    <row r="6351" spans="1:9" x14ac:dyDescent="0.25">
      <c r="A6351">
        <v>6350</v>
      </c>
      <c r="D6351">
        <v>118.646531</v>
      </c>
      <c r="E6351">
        <v>7.8307700000000002</v>
      </c>
      <c r="F6351">
        <v>101.75621799999999</v>
      </c>
      <c r="G6351">
        <v>4.7254690000000004</v>
      </c>
    </row>
    <row r="6352" spans="1:9" x14ac:dyDescent="0.25">
      <c r="A6352">
        <v>6351</v>
      </c>
      <c r="D6352">
        <v>118.646531</v>
      </c>
      <c r="E6352">
        <v>7.8307700000000002</v>
      </c>
      <c r="F6352">
        <v>101.89136299999998</v>
      </c>
      <c r="G6352">
        <v>4.7254690000000004</v>
      </c>
    </row>
    <row r="6353" spans="1:9" x14ac:dyDescent="0.25">
      <c r="A6353">
        <v>6352</v>
      </c>
      <c r="D6353">
        <v>118.646531</v>
      </c>
      <c r="E6353">
        <v>7.8307700000000002</v>
      </c>
      <c r="F6353">
        <v>102.22916599999999</v>
      </c>
      <c r="G6353">
        <v>4.7254690000000004</v>
      </c>
    </row>
    <row r="6354" spans="1:9" x14ac:dyDescent="0.25">
      <c r="A6354">
        <v>6353</v>
      </c>
      <c r="D6354">
        <v>118.646531</v>
      </c>
      <c r="E6354">
        <v>7.8307700000000002</v>
      </c>
      <c r="F6354">
        <v>102.22916599999999</v>
      </c>
      <c r="G6354">
        <v>4.7254690000000004</v>
      </c>
    </row>
    <row r="6355" spans="1:9" x14ac:dyDescent="0.25">
      <c r="A6355">
        <v>6354</v>
      </c>
      <c r="D6355">
        <v>118.646531</v>
      </c>
      <c r="E6355">
        <v>7.8307700000000002</v>
      </c>
      <c r="F6355">
        <v>103.31009499999999</v>
      </c>
      <c r="G6355">
        <v>4.7929839999999997</v>
      </c>
    </row>
    <row r="6356" spans="1:9" x14ac:dyDescent="0.25">
      <c r="A6356">
        <v>6355</v>
      </c>
      <c r="B6356">
        <v>124.38919899999999</v>
      </c>
      <c r="C6356">
        <v>5.4680359999999997</v>
      </c>
      <c r="D6356">
        <v>118.646531</v>
      </c>
      <c r="E6356">
        <v>7.8307700000000002</v>
      </c>
    </row>
    <row r="6357" spans="1:9" x14ac:dyDescent="0.25">
      <c r="A6357">
        <v>6356</v>
      </c>
      <c r="B6357">
        <v>124.38919899999999</v>
      </c>
      <c r="C6357">
        <v>5.4680359999999997</v>
      </c>
      <c r="D6357">
        <v>118.646531</v>
      </c>
      <c r="E6357">
        <v>7.8307700000000002</v>
      </c>
    </row>
    <row r="6358" spans="1:9" x14ac:dyDescent="0.25">
      <c r="A6358">
        <v>6357</v>
      </c>
      <c r="B6358">
        <v>124.38919899999999</v>
      </c>
      <c r="C6358">
        <v>5.4680359999999997</v>
      </c>
      <c r="D6358">
        <v>118.646531</v>
      </c>
      <c r="E6358">
        <v>7.8307700000000002</v>
      </c>
    </row>
    <row r="6359" spans="1:9" x14ac:dyDescent="0.25">
      <c r="A6359">
        <v>6358</v>
      </c>
      <c r="B6359">
        <v>124.38919899999999</v>
      </c>
      <c r="C6359">
        <v>5.4680359999999997</v>
      </c>
      <c r="D6359">
        <v>118.71404699999999</v>
      </c>
      <c r="E6359">
        <v>7.8307700000000002</v>
      </c>
    </row>
    <row r="6360" spans="1:9" x14ac:dyDescent="0.25">
      <c r="A6360">
        <v>6359</v>
      </c>
      <c r="B6360">
        <v>124.38919899999999</v>
      </c>
      <c r="C6360">
        <v>5.4680359999999997</v>
      </c>
      <c r="D6360">
        <v>119.25451199999999</v>
      </c>
      <c r="E6360">
        <v>7.5607049999999996</v>
      </c>
    </row>
    <row r="6361" spans="1:9" x14ac:dyDescent="0.25">
      <c r="A6361">
        <v>6360</v>
      </c>
      <c r="B6361">
        <v>124.38919899999999</v>
      </c>
      <c r="C6361">
        <v>5.4680359999999997</v>
      </c>
    </row>
    <row r="6362" spans="1:9" x14ac:dyDescent="0.25">
      <c r="A6362">
        <v>6361</v>
      </c>
      <c r="B6362">
        <v>124.38919899999999</v>
      </c>
      <c r="C6362">
        <v>5.4680359999999997</v>
      </c>
    </row>
    <row r="6363" spans="1:9" x14ac:dyDescent="0.25">
      <c r="A6363">
        <v>6362</v>
      </c>
      <c r="B6363">
        <v>124.38919899999999</v>
      </c>
      <c r="C6363">
        <v>5.4680359999999997</v>
      </c>
      <c r="H6363">
        <v>117.497974</v>
      </c>
      <c r="I6363">
        <v>7.6957370000000003</v>
      </c>
    </row>
    <row r="6364" spans="1:9" x14ac:dyDescent="0.25">
      <c r="A6364">
        <v>6363</v>
      </c>
      <c r="B6364">
        <v>124.38919899999999</v>
      </c>
      <c r="C6364">
        <v>5.4680359999999997</v>
      </c>
      <c r="H6364">
        <v>117.497974</v>
      </c>
      <c r="I6364">
        <v>7.6957370000000003</v>
      </c>
    </row>
    <row r="6365" spans="1:9" x14ac:dyDescent="0.25">
      <c r="A6365">
        <v>6364</v>
      </c>
      <c r="B6365">
        <v>124.38919899999999</v>
      </c>
      <c r="C6365">
        <v>5.4680359999999997</v>
      </c>
      <c r="H6365">
        <v>117.497974</v>
      </c>
      <c r="I6365">
        <v>7.6957370000000003</v>
      </c>
    </row>
    <row r="6366" spans="1:9" x14ac:dyDescent="0.25">
      <c r="A6366">
        <v>6365</v>
      </c>
      <c r="B6366">
        <v>124.38919899999999</v>
      </c>
      <c r="C6366">
        <v>5.4680359999999997</v>
      </c>
      <c r="H6366">
        <v>117.497974</v>
      </c>
      <c r="I6366">
        <v>7.6957370000000003</v>
      </c>
    </row>
    <row r="6367" spans="1:9" x14ac:dyDescent="0.25">
      <c r="A6367">
        <v>6366</v>
      </c>
      <c r="B6367">
        <v>124.38919899999999</v>
      </c>
      <c r="C6367">
        <v>5.4680359999999997</v>
      </c>
      <c r="H6367">
        <v>117.497974</v>
      </c>
      <c r="I6367">
        <v>7.6957370000000003</v>
      </c>
    </row>
    <row r="6368" spans="1:9" x14ac:dyDescent="0.25">
      <c r="A6368">
        <v>6367</v>
      </c>
      <c r="F6368">
        <v>123.17312699999999</v>
      </c>
      <c r="G6368">
        <v>3.9153850000000001</v>
      </c>
      <c r="H6368">
        <v>117.497974</v>
      </c>
      <c r="I6368">
        <v>7.6957370000000003</v>
      </c>
    </row>
    <row r="6369" spans="1:9" x14ac:dyDescent="0.25">
      <c r="A6369">
        <v>6368</v>
      </c>
      <c r="F6369">
        <v>123.17312699999999</v>
      </c>
      <c r="G6369">
        <v>3.9153850000000001</v>
      </c>
      <c r="H6369">
        <v>117.497974</v>
      </c>
      <c r="I6369">
        <v>7.6957370000000003</v>
      </c>
    </row>
    <row r="6370" spans="1:9" x14ac:dyDescent="0.25">
      <c r="A6370">
        <v>6369</v>
      </c>
      <c r="F6370">
        <v>123.17312699999999</v>
      </c>
      <c r="G6370">
        <v>3.9153850000000001</v>
      </c>
      <c r="H6370">
        <v>117.497974</v>
      </c>
      <c r="I6370">
        <v>7.6957370000000003</v>
      </c>
    </row>
    <row r="6371" spans="1:9" x14ac:dyDescent="0.25">
      <c r="A6371">
        <v>6370</v>
      </c>
      <c r="F6371">
        <v>123.17312699999999</v>
      </c>
      <c r="G6371">
        <v>3.9153850000000001</v>
      </c>
      <c r="H6371">
        <v>117.497974</v>
      </c>
      <c r="I6371">
        <v>7.6957370000000003</v>
      </c>
    </row>
    <row r="6372" spans="1:9" x14ac:dyDescent="0.25">
      <c r="A6372">
        <v>6371</v>
      </c>
      <c r="F6372">
        <v>123.17312699999999</v>
      </c>
      <c r="G6372">
        <v>3.9153850000000001</v>
      </c>
      <c r="H6372">
        <v>117.497974</v>
      </c>
      <c r="I6372">
        <v>7.6957370000000003</v>
      </c>
    </row>
    <row r="6373" spans="1:9" x14ac:dyDescent="0.25">
      <c r="A6373">
        <v>6372</v>
      </c>
      <c r="F6373">
        <v>123.17312699999999</v>
      </c>
      <c r="G6373">
        <v>3.9153850000000001</v>
      </c>
      <c r="H6373">
        <v>118.443759</v>
      </c>
      <c r="I6373">
        <v>7.3581560000000001</v>
      </c>
    </row>
    <row r="6374" spans="1:9" x14ac:dyDescent="0.25">
      <c r="A6374">
        <v>6373</v>
      </c>
      <c r="F6374">
        <v>123.17312699999999</v>
      </c>
      <c r="G6374">
        <v>3.9153850000000001</v>
      </c>
      <c r="H6374">
        <v>118.646531</v>
      </c>
      <c r="I6374">
        <v>7.5607049999999996</v>
      </c>
    </row>
    <row r="6375" spans="1:9" x14ac:dyDescent="0.25">
      <c r="A6375">
        <v>6374</v>
      </c>
      <c r="F6375">
        <v>123.17312699999999</v>
      </c>
      <c r="G6375">
        <v>3.9153850000000001</v>
      </c>
      <c r="H6375">
        <v>118.30872699999999</v>
      </c>
      <c r="I6375">
        <v>7.5607049999999996</v>
      </c>
    </row>
    <row r="6376" spans="1:9" x14ac:dyDescent="0.25">
      <c r="A6376">
        <v>6375</v>
      </c>
      <c r="F6376">
        <v>123.17312699999999</v>
      </c>
      <c r="G6376">
        <v>3.9153850000000001</v>
      </c>
    </row>
    <row r="6377" spans="1:9" x14ac:dyDescent="0.25">
      <c r="A6377">
        <v>6376</v>
      </c>
      <c r="F6377">
        <v>123.17312699999999</v>
      </c>
      <c r="G6377">
        <v>3.9153850000000001</v>
      </c>
    </row>
    <row r="6378" spans="1:9" x14ac:dyDescent="0.25">
      <c r="A6378">
        <v>6377</v>
      </c>
      <c r="F6378">
        <v>123.24064399999999</v>
      </c>
      <c r="G6378">
        <v>4.0504170000000004</v>
      </c>
    </row>
    <row r="6379" spans="1:9" x14ac:dyDescent="0.25">
      <c r="A6379">
        <v>6378</v>
      </c>
      <c r="F6379">
        <v>123.30815999999999</v>
      </c>
      <c r="G6379">
        <v>4.0504170000000004</v>
      </c>
    </row>
    <row r="6380" spans="1:9" x14ac:dyDescent="0.25">
      <c r="A6380">
        <v>6379</v>
      </c>
      <c r="D6380">
        <v>150.00796399999999</v>
      </c>
      <c r="E6380">
        <v>6.9950720000000004</v>
      </c>
      <c r="F6380">
        <v>123.375788</v>
      </c>
      <c r="G6380">
        <v>4.117934</v>
      </c>
    </row>
    <row r="6381" spans="1:9" x14ac:dyDescent="0.25">
      <c r="A6381">
        <v>6380</v>
      </c>
      <c r="D6381">
        <v>150.00796399999999</v>
      </c>
      <c r="E6381">
        <v>6.9950720000000004</v>
      </c>
      <c r="F6381">
        <v>123.578447</v>
      </c>
      <c r="G6381">
        <v>4.1854500000000003</v>
      </c>
    </row>
    <row r="6382" spans="1:9" x14ac:dyDescent="0.25">
      <c r="A6382">
        <v>6381</v>
      </c>
      <c r="D6382">
        <v>150.00796399999999</v>
      </c>
      <c r="E6382">
        <v>6.9950720000000004</v>
      </c>
      <c r="F6382">
        <v>123.578447</v>
      </c>
      <c r="G6382">
        <v>4.1854500000000003</v>
      </c>
    </row>
    <row r="6383" spans="1:9" x14ac:dyDescent="0.25">
      <c r="A6383">
        <v>6382</v>
      </c>
      <c r="D6383">
        <v>150.00796399999999</v>
      </c>
      <c r="E6383">
        <v>6.9950720000000004</v>
      </c>
      <c r="F6383">
        <v>123.578447</v>
      </c>
      <c r="G6383">
        <v>4.1854500000000003</v>
      </c>
    </row>
    <row r="6384" spans="1:9" x14ac:dyDescent="0.25">
      <c r="A6384">
        <v>6383</v>
      </c>
      <c r="D6384">
        <v>150.00796399999999</v>
      </c>
      <c r="E6384">
        <v>6.9950720000000004</v>
      </c>
    </row>
    <row r="6385" spans="1:9" x14ac:dyDescent="0.25">
      <c r="A6385">
        <v>6384</v>
      </c>
      <c r="D6385">
        <v>150.00796399999999</v>
      </c>
      <c r="E6385">
        <v>6.9950720000000004</v>
      </c>
    </row>
    <row r="6386" spans="1:9" x14ac:dyDescent="0.25">
      <c r="A6386">
        <v>6385</v>
      </c>
      <c r="D6386">
        <v>150.00796399999999</v>
      </c>
      <c r="E6386">
        <v>6.9950720000000004</v>
      </c>
    </row>
    <row r="6387" spans="1:9" x14ac:dyDescent="0.25">
      <c r="A6387">
        <v>6386</v>
      </c>
      <c r="B6387">
        <v>155.00765200000001</v>
      </c>
      <c r="C6387">
        <v>5.1815790000000002</v>
      </c>
      <c r="D6387">
        <v>150.00796399999999</v>
      </c>
      <c r="E6387">
        <v>6.9950720000000004</v>
      </c>
    </row>
    <row r="6388" spans="1:9" x14ac:dyDescent="0.25">
      <c r="A6388">
        <v>6387</v>
      </c>
      <c r="B6388">
        <v>155.00765200000001</v>
      </c>
      <c r="C6388">
        <v>5.1815790000000002</v>
      </c>
      <c r="D6388">
        <v>150.00796399999999</v>
      </c>
      <c r="E6388">
        <v>6.9950720000000004</v>
      </c>
    </row>
    <row r="6389" spans="1:9" x14ac:dyDescent="0.25">
      <c r="A6389">
        <v>6388</v>
      </c>
      <c r="B6389">
        <v>155.00765200000001</v>
      </c>
      <c r="C6389">
        <v>5.1815790000000002</v>
      </c>
      <c r="D6389">
        <v>150.267719</v>
      </c>
      <c r="E6389">
        <v>7.0598520000000002</v>
      </c>
    </row>
    <row r="6390" spans="1:9" x14ac:dyDescent="0.25">
      <c r="A6390">
        <v>6389</v>
      </c>
      <c r="B6390">
        <v>155.00765200000001</v>
      </c>
      <c r="C6390">
        <v>5.1815790000000002</v>
      </c>
      <c r="D6390">
        <v>150.267719</v>
      </c>
      <c r="E6390">
        <v>7.0598520000000002</v>
      </c>
    </row>
    <row r="6391" spans="1:9" x14ac:dyDescent="0.25">
      <c r="A6391">
        <v>6390</v>
      </c>
      <c r="B6391">
        <v>155.00765200000001</v>
      </c>
      <c r="C6391">
        <v>5.1815790000000002</v>
      </c>
      <c r="D6391">
        <v>150.267719</v>
      </c>
      <c r="E6391">
        <v>7.0598520000000002</v>
      </c>
    </row>
    <row r="6392" spans="1:9" x14ac:dyDescent="0.25">
      <c r="A6392">
        <v>6391</v>
      </c>
      <c r="B6392">
        <v>155.00765200000001</v>
      </c>
      <c r="C6392">
        <v>5.1815790000000002</v>
      </c>
      <c r="H6392">
        <v>147.995136</v>
      </c>
      <c r="I6392">
        <v>7.3189679999999999</v>
      </c>
    </row>
    <row r="6393" spans="1:9" x14ac:dyDescent="0.25">
      <c r="A6393">
        <v>6392</v>
      </c>
      <c r="B6393">
        <v>155.00765200000001</v>
      </c>
      <c r="C6393">
        <v>5.1815790000000002</v>
      </c>
      <c r="H6393">
        <v>147.995136</v>
      </c>
      <c r="I6393">
        <v>7.3189679999999999</v>
      </c>
    </row>
    <row r="6394" spans="1:9" x14ac:dyDescent="0.25">
      <c r="A6394">
        <v>6393</v>
      </c>
      <c r="B6394">
        <v>155.00765200000001</v>
      </c>
      <c r="C6394">
        <v>5.1815790000000002</v>
      </c>
      <c r="H6394">
        <v>147.995136</v>
      </c>
      <c r="I6394">
        <v>7.3189679999999999</v>
      </c>
    </row>
    <row r="6395" spans="1:9" x14ac:dyDescent="0.25">
      <c r="A6395">
        <v>6394</v>
      </c>
      <c r="B6395">
        <v>155.00765200000001</v>
      </c>
      <c r="C6395">
        <v>5.1815790000000002</v>
      </c>
      <c r="H6395">
        <v>147.995136</v>
      </c>
      <c r="I6395">
        <v>7.3189679999999999</v>
      </c>
    </row>
    <row r="6396" spans="1:9" x14ac:dyDescent="0.25">
      <c r="A6396">
        <v>6395</v>
      </c>
      <c r="B6396">
        <v>155.202415</v>
      </c>
      <c r="C6396">
        <v>5.1815790000000002</v>
      </c>
      <c r="H6396">
        <v>147.995136</v>
      </c>
      <c r="I6396">
        <v>7.3189679999999999</v>
      </c>
    </row>
    <row r="6397" spans="1:9" x14ac:dyDescent="0.25">
      <c r="A6397">
        <v>6396</v>
      </c>
      <c r="B6397">
        <v>155.26729899999998</v>
      </c>
      <c r="C6397">
        <v>5.1167990000000003</v>
      </c>
      <c r="H6397">
        <v>147.995136</v>
      </c>
      <c r="I6397">
        <v>7.3189679999999999</v>
      </c>
    </row>
    <row r="6398" spans="1:9" x14ac:dyDescent="0.25">
      <c r="A6398">
        <v>6397</v>
      </c>
      <c r="H6398">
        <v>147.995136</v>
      </c>
      <c r="I6398">
        <v>7.3189679999999999</v>
      </c>
    </row>
    <row r="6399" spans="1:9" x14ac:dyDescent="0.25">
      <c r="A6399">
        <v>6398</v>
      </c>
      <c r="H6399">
        <v>147.995136</v>
      </c>
      <c r="I6399">
        <v>7.3189679999999999</v>
      </c>
    </row>
    <row r="6400" spans="1:9" x14ac:dyDescent="0.25">
      <c r="A6400">
        <v>6399</v>
      </c>
      <c r="H6400">
        <v>147.995136</v>
      </c>
      <c r="I6400">
        <v>7.3189679999999999</v>
      </c>
    </row>
    <row r="6401" spans="1:9" x14ac:dyDescent="0.25">
      <c r="A6401">
        <v>6400</v>
      </c>
      <c r="F6401">
        <v>154.81278499999999</v>
      </c>
      <c r="G6401">
        <v>3.8862100000000002</v>
      </c>
      <c r="H6401">
        <v>147.995136</v>
      </c>
      <c r="I6401">
        <v>7.3189679999999999</v>
      </c>
    </row>
    <row r="6402" spans="1:9" x14ac:dyDescent="0.25">
      <c r="A6402">
        <v>6401</v>
      </c>
      <c r="F6402">
        <v>154.81278499999999</v>
      </c>
      <c r="G6402">
        <v>3.8862100000000002</v>
      </c>
      <c r="H6402">
        <v>148.319774</v>
      </c>
      <c r="I6402">
        <v>7.3189679999999999</v>
      </c>
    </row>
    <row r="6403" spans="1:9" x14ac:dyDescent="0.25">
      <c r="A6403">
        <v>6402</v>
      </c>
      <c r="F6403">
        <v>154.81278499999999</v>
      </c>
      <c r="G6403">
        <v>3.8862100000000002</v>
      </c>
      <c r="H6403">
        <v>148.319774</v>
      </c>
      <c r="I6403">
        <v>7.3189679999999999</v>
      </c>
    </row>
    <row r="6404" spans="1:9" x14ac:dyDescent="0.25">
      <c r="A6404">
        <v>6403</v>
      </c>
      <c r="F6404">
        <v>154.81278499999999</v>
      </c>
      <c r="G6404">
        <v>3.8862100000000002</v>
      </c>
      <c r="H6404">
        <v>148.51453699999999</v>
      </c>
      <c r="I6404">
        <v>7.3189679999999999</v>
      </c>
    </row>
    <row r="6405" spans="1:9" x14ac:dyDescent="0.25">
      <c r="A6405">
        <v>6404</v>
      </c>
      <c r="F6405">
        <v>154.81278499999999</v>
      </c>
      <c r="G6405">
        <v>3.8862100000000002</v>
      </c>
      <c r="H6405">
        <v>148.90416999999999</v>
      </c>
      <c r="I6405">
        <v>7.1894099999999996</v>
      </c>
    </row>
    <row r="6406" spans="1:9" x14ac:dyDescent="0.25">
      <c r="A6406">
        <v>6405</v>
      </c>
      <c r="F6406">
        <v>154.81278499999999</v>
      </c>
      <c r="G6406">
        <v>3.8862100000000002</v>
      </c>
      <c r="H6406">
        <v>149.358688</v>
      </c>
      <c r="I6406">
        <v>6.930294</v>
      </c>
    </row>
    <row r="6407" spans="1:9" x14ac:dyDescent="0.25">
      <c r="A6407">
        <v>6406</v>
      </c>
      <c r="D6407">
        <v>169.87673100000001</v>
      </c>
      <c r="E6407">
        <v>8.2257680000000004</v>
      </c>
      <c r="F6407">
        <v>154.81278499999999</v>
      </c>
      <c r="G6407">
        <v>4.0156619999999998</v>
      </c>
    </row>
    <row r="6408" spans="1:9" x14ac:dyDescent="0.25">
      <c r="A6408">
        <v>6407</v>
      </c>
      <c r="D6408">
        <v>169.87673100000001</v>
      </c>
      <c r="E6408">
        <v>8.2257680000000004</v>
      </c>
      <c r="F6408">
        <v>154.81278499999999</v>
      </c>
      <c r="G6408">
        <v>4.0156619999999998</v>
      </c>
    </row>
    <row r="6409" spans="1:9" x14ac:dyDescent="0.25">
      <c r="A6409">
        <v>6408</v>
      </c>
      <c r="D6409">
        <v>169.87673100000001</v>
      </c>
      <c r="E6409">
        <v>8.2257680000000004</v>
      </c>
      <c r="F6409">
        <v>154.81278499999999</v>
      </c>
      <c r="G6409">
        <v>4.0804410000000004</v>
      </c>
    </row>
    <row r="6410" spans="1:9" x14ac:dyDescent="0.25">
      <c r="A6410">
        <v>6409</v>
      </c>
      <c r="D6410">
        <v>169.87673100000001</v>
      </c>
      <c r="E6410">
        <v>8.2257680000000004</v>
      </c>
      <c r="F6410">
        <v>155.202415</v>
      </c>
      <c r="G6410">
        <v>4.0804410000000004</v>
      </c>
    </row>
    <row r="6411" spans="1:9" x14ac:dyDescent="0.25">
      <c r="A6411">
        <v>6410</v>
      </c>
      <c r="D6411">
        <v>169.87673100000001</v>
      </c>
      <c r="E6411">
        <v>8.2257680000000004</v>
      </c>
      <c r="F6411">
        <v>155.202415</v>
      </c>
      <c r="G6411">
        <v>4.0804410000000004</v>
      </c>
    </row>
    <row r="6412" spans="1:9" x14ac:dyDescent="0.25">
      <c r="A6412">
        <v>6411</v>
      </c>
      <c r="D6412">
        <v>169.87673100000001</v>
      </c>
      <c r="E6412">
        <v>8.2257680000000004</v>
      </c>
      <c r="F6412">
        <v>155.202415</v>
      </c>
      <c r="G6412">
        <v>4.0804410000000004</v>
      </c>
    </row>
    <row r="6413" spans="1:9" x14ac:dyDescent="0.25">
      <c r="A6413">
        <v>6412</v>
      </c>
      <c r="D6413">
        <v>169.87673100000001</v>
      </c>
      <c r="E6413">
        <v>8.2257680000000004</v>
      </c>
      <c r="F6413">
        <v>155.46216899999999</v>
      </c>
      <c r="G6413">
        <v>4.0804410000000004</v>
      </c>
    </row>
    <row r="6414" spans="1:9" x14ac:dyDescent="0.25">
      <c r="A6414">
        <v>6413</v>
      </c>
      <c r="D6414">
        <v>169.87673100000001</v>
      </c>
      <c r="E6414">
        <v>8.2257680000000004</v>
      </c>
      <c r="F6414">
        <v>155.65693199999998</v>
      </c>
      <c r="G6414">
        <v>4.21</v>
      </c>
    </row>
    <row r="6415" spans="1:9" x14ac:dyDescent="0.25">
      <c r="A6415">
        <v>6414</v>
      </c>
      <c r="D6415">
        <v>169.87673100000001</v>
      </c>
      <c r="E6415">
        <v>8.2257680000000004</v>
      </c>
      <c r="F6415">
        <v>155.72181599999999</v>
      </c>
      <c r="G6415">
        <v>4.2747780000000004</v>
      </c>
    </row>
    <row r="6416" spans="1:9" x14ac:dyDescent="0.25">
      <c r="A6416">
        <v>6415</v>
      </c>
      <c r="D6416">
        <v>169.941722</v>
      </c>
      <c r="E6416">
        <v>8.2257680000000004</v>
      </c>
    </row>
    <row r="6417" spans="1:9" x14ac:dyDescent="0.25">
      <c r="A6417">
        <v>6416</v>
      </c>
      <c r="D6417">
        <v>170.071597</v>
      </c>
      <c r="E6417">
        <v>8.2257680000000004</v>
      </c>
    </row>
    <row r="6418" spans="1:9" x14ac:dyDescent="0.25">
      <c r="A6418">
        <v>6417</v>
      </c>
      <c r="D6418">
        <v>170.071597</v>
      </c>
      <c r="E6418">
        <v>8.2257680000000004</v>
      </c>
    </row>
    <row r="6419" spans="1:9" x14ac:dyDescent="0.25">
      <c r="A6419">
        <v>6418</v>
      </c>
      <c r="D6419">
        <v>170.20147599999999</v>
      </c>
      <c r="E6419">
        <v>8.2257680000000004</v>
      </c>
    </row>
    <row r="6420" spans="1:9" x14ac:dyDescent="0.25">
      <c r="A6420">
        <v>6419</v>
      </c>
      <c r="B6420">
        <v>179.226823</v>
      </c>
      <c r="C6420">
        <v>6.3473889999999997</v>
      </c>
      <c r="D6420">
        <v>171.04551599999999</v>
      </c>
      <c r="E6420">
        <v>8.0962099999999992</v>
      </c>
    </row>
    <row r="6421" spans="1:9" x14ac:dyDescent="0.25">
      <c r="A6421">
        <v>6420</v>
      </c>
      <c r="B6421">
        <v>179.226823</v>
      </c>
      <c r="C6421">
        <v>6.3473889999999997</v>
      </c>
    </row>
    <row r="6422" spans="1:9" x14ac:dyDescent="0.25">
      <c r="A6422">
        <v>6421</v>
      </c>
      <c r="B6422">
        <v>179.226823</v>
      </c>
      <c r="C6422">
        <v>6.3473889999999997</v>
      </c>
      <c r="H6422">
        <v>168.70804899999999</v>
      </c>
      <c r="I6422">
        <v>8.4847769999999993</v>
      </c>
    </row>
    <row r="6423" spans="1:9" x14ac:dyDescent="0.25">
      <c r="A6423">
        <v>6422</v>
      </c>
      <c r="B6423">
        <v>179.226823</v>
      </c>
      <c r="C6423">
        <v>6.3473889999999997</v>
      </c>
      <c r="H6423">
        <v>168.70804899999999</v>
      </c>
      <c r="I6423">
        <v>8.4847769999999993</v>
      </c>
    </row>
    <row r="6424" spans="1:9" x14ac:dyDescent="0.25">
      <c r="A6424">
        <v>6423</v>
      </c>
      <c r="B6424">
        <v>179.226823</v>
      </c>
      <c r="C6424">
        <v>6.3473889999999997</v>
      </c>
      <c r="H6424">
        <v>168.70804899999999</v>
      </c>
      <c r="I6424">
        <v>8.4847769999999993</v>
      </c>
    </row>
    <row r="6425" spans="1:9" x14ac:dyDescent="0.25">
      <c r="A6425">
        <v>6424</v>
      </c>
      <c r="B6425">
        <v>179.226823</v>
      </c>
      <c r="C6425">
        <v>6.3473889999999997</v>
      </c>
      <c r="H6425">
        <v>168.70804899999999</v>
      </c>
      <c r="I6425">
        <v>8.4847769999999993</v>
      </c>
    </row>
    <row r="6426" spans="1:9" x14ac:dyDescent="0.25">
      <c r="A6426">
        <v>6425</v>
      </c>
      <c r="B6426">
        <v>179.226823</v>
      </c>
      <c r="C6426">
        <v>6.3473889999999997</v>
      </c>
      <c r="H6426">
        <v>168.70804899999999</v>
      </c>
      <c r="I6426">
        <v>8.4847769999999993</v>
      </c>
    </row>
    <row r="6427" spans="1:9" x14ac:dyDescent="0.25">
      <c r="A6427">
        <v>6426</v>
      </c>
      <c r="B6427">
        <v>179.226823</v>
      </c>
      <c r="C6427">
        <v>6.3473889999999997</v>
      </c>
      <c r="H6427">
        <v>168.70804899999999</v>
      </c>
      <c r="I6427">
        <v>8.4847769999999993</v>
      </c>
    </row>
    <row r="6428" spans="1:9" x14ac:dyDescent="0.25">
      <c r="A6428">
        <v>6427</v>
      </c>
      <c r="B6428">
        <v>179.226823</v>
      </c>
      <c r="C6428">
        <v>6.3473889999999997</v>
      </c>
      <c r="H6428">
        <v>168.70804899999999</v>
      </c>
      <c r="I6428">
        <v>8.4847769999999993</v>
      </c>
    </row>
    <row r="6429" spans="1:9" x14ac:dyDescent="0.25">
      <c r="A6429">
        <v>6428</v>
      </c>
      <c r="B6429">
        <v>179.226823</v>
      </c>
      <c r="C6429">
        <v>6.3473889999999997</v>
      </c>
      <c r="H6429">
        <v>168.70804899999999</v>
      </c>
      <c r="I6429">
        <v>8.4847769999999993</v>
      </c>
    </row>
    <row r="6430" spans="1:9" x14ac:dyDescent="0.25">
      <c r="A6430">
        <v>6429</v>
      </c>
      <c r="B6430">
        <v>179.226823</v>
      </c>
      <c r="C6430">
        <v>6.3473889999999997</v>
      </c>
      <c r="H6430">
        <v>168.90281199999998</v>
      </c>
      <c r="I6430">
        <v>8.4199990000000007</v>
      </c>
    </row>
    <row r="6431" spans="1:9" x14ac:dyDescent="0.25">
      <c r="A6431">
        <v>6430</v>
      </c>
      <c r="H6431">
        <v>168.90281199999998</v>
      </c>
      <c r="I6431">
        <v>8.4199990000000007</v>
      </c>
    </row>
    <row r="6432" spans="1:9" x14ac:dyDescent="0.25">
      <c r="A6432">
        <v>6431</v>
      </c>
      <c r="H6432">
        <v>169.09757199999999</v>
      </c>
      <c r="I6432">
        <v>8.4199990000000007</v>
      </c>
    </row>
    <row r="6433" spans="1:9" x14ac:dyDescent="0.25">
      <c r="A6433">
        <v>6432</v>
      </c>
      <c r="H6433">
        <v>169.09757199999999</v>
      </c>
      <c r="I6433">
        <v>8.3553259999999998</v>
      </c>
    </row>
    <row r="6434" spans="1:9" x14ac:dyDescent="0.25">
      <c r="A6434">
        <v>6433</v>
      </c>
      <c r="H6434">
        <v>169.227451</v>
      </c>
      <c r="I6434">
        <v>8.2905470000000001</v>
      </c>
    </row>
    <row r="6435" spans="1:9" x14ac:dyDescent="0.25">
      <c r="A6435">
        <v>6434</v>
      </c>
      <c r="H6435">
        <v>169.552089</v>
      </c>
      <c r="I6435">
        <v>8.2905470000000001</v>
      </c>
    </row>
    <row r="6436" spans="1:9" x14ac:dyDescent="0.25">
      <c r="A6436">
        <v>6435</v>
      </c>
      <c r="D6436">
        <v>190.914388</v>
      </c>
      <c r="E6436">
        <v>7.7075360000000002</v>
      </c>
      <c r="F6436">
        <v>178.18791299999998</v>
      </c>
      <c r="G6436">
        <v>6.4121680000000003</v>
      </c>
      <c r="H6436">
        <v>169.87673100000001</v>
      </c>
      <c r="I6436">
        <v>8.2257680000000004</v>
      </c>
    </row>
    <row r="6437" spans="1:9" x14ac:dyDescent="0.25">
      <c r="A6437">
        <v>6436</v>
      </c>
      <c r="D6437">
        <v>190.914388</v>
      </c>
      <c r="E6437">
        <v>7.7075360000000002</v>
      </c>
      <c r="F6437">
        <v>178.18791299999998</v>
      </c>
      <c r="G6437">
        <v>6.4121680000000003</v>
      </c>
    </row>
    <row r="6438" spans="1:9" x14ac:dyDescent="0.25">
      <c r="A6438">
        <v>6437</v>
      </c>
      <c r="D6438">
        <v>190.914388</v>
      </c>
      <c r="E6438">
        <v>7.7075360000000002</v>
      </c>
      <c r="F6438">
        <v>178.18791299999998</v>
      </c>
      <c r="G6438">
        <v>6.4121680000000003</v>
      </c>
    </row>
    <row r="6439" spans="1:9" x14ac:dyDescent="0.25">
      <c r="A6439">
        <v>6438</v>
      </c>
      <c r="D6439">
        <v>190.914388</v>
      </c>
      <c r="E6439">
        <v>7.7075360000000002</v>
      </c>
      <c r="F6439">
        <v>178.18791299999998</v>
      </c>
      <c r="G6439">
        <v>6.4121680000000003</v>
      </c>
    </row>
    <row r="6440" spans="1:9" x14ac:dyDescent="0.25">
      <c r="A6440">
        <v>6439</v>
      </c>
      <c r="D6440">
        <v>190.914388</v>
      </c>
      <c r="E6440">
        <v>7.7075360000000002</v>
      </c>
      <c r="F6440">
        <v>178.18791299999998</v>
      </c>
      <c r="G6440">
        <v>6.4121680000000003</v>
      </c>
    </row>
    <row r="6441" spans="1:9" x14ac:dyDescent="0.25">
      <c r="A6441">
        <v>6440</v>
      </c>
      <c r="D6441">
        <v>190.914388</v>
      </c>
      <c r="E6441">
        <v>7.7075360000000002</v>
      </c>
      <c r="F6441">
        <v>178.18791299999998</v>
      </c>
      <c r="G6441">
        <v>6.4121680000000003</v>
      </c>
    </row>
    <row r="6442" spans="1:9" x14ac:dyDescent="0.25">
      <c r="A6442">
        <v>6441</v>
      </c>
      <c r="D6442">
        <v>190.914388</v>
      </c>
      <c r="E6442">
        <v>7.7075360000000002</v>
      </c>
      <c r="F6442">
        <v>178.382676</v>
      </c>
      <c r="G6442">
        <v>6.4121680000000003</v>
      </c>
    </row>
    <row r="6443" spans="1:9" x14ac:dyDescent="0.25">
      <c r="A6443">
        <v>6442</v>
      </c>
      <c r="D6443">
        <v>190.914388</v>
      </c>
      <c r="E6443">
        <v>7.7075360000000002</v>
      </c>
      <c r="F6443">
        <v>178.382676</v>
      </c>
      <c r="G6443">
        <v>6.4121680000000003</v>
      </c>
    </row>
    <row r="6444" spans="1:9" x14ac:dyDescent="0.25">
      <c r="A6444">
        <v>6443</v>
      </c>
      <c r="D6444">
        <v>190.914388</v>
      </c>
      <c r="E6444">
        <v>7.7075360000000002</v>
      </c>
      <c r="F6444">
        <v>178.382676</v>
      </c>
      <c r="G6444">
        <v>6.4121680000000003</v>
      </c>
    </row>
    <row r="6445" spans="1:9" x14ac:dyDescent="0.25">
      <c r="A6445">
        <v>6444</v>
      </c>
      <c r="D6445">
        <v>190.914388</v>
      </c>
      <c r="E6445">
        <v>7.7075360000000002</v>
      </c>
      <c r="F6445">
        <v>178.512553</v>
      </c>
      <c r="G6445">
        <v>6.5417259999999997</v>
      </c>
    </row>
    <row r="6446" spans="1:9" x14ac:dyDescent="0.25">
      <c r="A6446">
        <v>6445</v>
      </c>
      <c r="D6446">
        <v>190.914388</v>
      </c>
      <c r="E6446">
        <v>7.7075360000000002</v>
      </c>
      <c r="F6446">
        <v>178.577438</v>
      </c>
      <c r="G6446">
        <v>6.5417259999999997</v>
      </c>
    </row>
    <row r="6447" spans="1:9" x14ac:dyDescent="0.25">
      <c r="A6447">
        <v>6446</v>
      </c>
      <c r="D6447">
        <v>191.43379099999999</v>
      </c>
      <c r="E6447">
        <v>7.6427560000000003</v>
      </c>
      <c r="F6447">
        <v>178.577438</v>
      </c>
      <c r="G6447">
        <v>6.6065040000000002</v>
      </c>
    </row>
    <row r="6448" spans="1:9" x14ac:dyDescent="0.25">
      <c r="A6448">
        <v>6447</v>
      </c>
      <c r="D6448">
        <v>191.43379099999999</v>
      </c>
      <c r="E6448">
        <v>7.6427560000000003</v>
      </c>
      <c r="F6448">
        <v>178.902185</v>
      </c>
      <c r="G6448">
        <v>6.6065040000000002</v>
      </c>
    </row>
    <row r="6449" spans="1:9" x14ac:dyDescent="0.25">
      <c r="A6449">
        <v>6448</v>
      </c>
      <c r="F6449">
        <v>179.032062</v>
      </c>
      <c r="G6449">
        <v>6.6065040000000002</v>
      </c>
    </row>
    <row r="6450" spans="1:9" x14ac:dyDescent="0.25">
      <c r="A6450">
        <v>6449</v>
      </c>
    </row>
    <row r="6451" spans="1:9" x14ac:dyDescent="0.25">
      <c r="A6451">
        <v>6450</v>
      </c>
    </row>
    <row r="6452" spans="1:9" x14ac:dyDescent="0.25">
      <c r="A6452">
        <v>6451</v>
      </c>
    </row>
    <row r="6453" spans="1:9" x14ac:dyDescent="0.25">
      <c r="A6453">
        <v>6452</v>
      </c>
      <c r="B6453">
        <v>201.95256699999999</v>
      </c>
      <c r="C6453">
        <v>5.2463569999999997</v>
      </c>
    </row>
    <row r="6454" spans="1:9" x14ac:dyDescent="0.25">
      <c r="A6454">
        <v>6453</v>
      </c>
      <c r="B6454">
        <v>203.62039799999999</v>
      </c>
      <c r="C6454">
        <v>5.7658719999999999</v>
      </c>
    </row>
    <row r="6455" spans="1:9" x14ac:dyDescent="0.25">
      <c r="A6455">
        <v>6454</v>
      </c>
      <c r="B6455">
        <v>203.62039799999999</v>
      </c>
      <c r="C6455">
        <v>5.7658719999999999</v>
      </c>
      <c r="H6455">
        <v>191.758432</v>
      </c>
      <c r="I6455">
        <v>8.7438939999999992</v>
      </c>
    </row>
    <row r="6456" spans="1:9" x14ac:dyDescent="0.25">
      <c r="A6456">
        <v>6455</v>
      </c>
      <c r="B6456">
        <v>203.62039799999999</v>
      </c>
      <c r="C6456">
        <v>5.7658719999999999</v>
      </c>
      <c r="H6456">
        <v>191.758432</v>
      </c>
      <c r="I6456">
        <v>8.7438939999999992</v>
      </c>
    </row>
    <row r="6457" spans="1:9" x14ac:dyDescent="0.25">
      <c r="A6457">
        <v>6456</v>
      </c>
      <c r="B6457">
        <v>203.62039799999999</v>
      </c>
      <c r="C6457">
        <v>5.7658719999999999</v>
      </c>
      <c r="H6457">
        <v>191.758432</v>
      </c>
      <c r="I6457">
        <v>8.7438939999999992</v>
      </c>
    </row>
    <row r="6458" spans="1:9" x14ac:dyDescent="0.25">
      <c r="A6458">
        <v>6457</v>
      </c>
      <c r="B6458">
        <v>203.62039799999999</v>
      </c>
      <c r="C6458">
        <v>5.7658719999999999</v>
      </c>
      <c r="H6458">
        <v>191.758432</v>
      </c>
      <c r="I6458">
        <v>8.7438939999999992</v>
      </c>
    </row>
    <row r="6459" spans="1:9" x14ac:dyDescent="0.25">
      <c r="A6459">
        <v>6458</v>
      </c>
      <c r="B6459">
        <v>203.62039799999999</v>
      </c>
      <c r="C6459">
        <v>5.7658719999999999</v>
      </c>
      <c r="H6459">
        <v>191.758432</v>
      </c>
      <c r="I6459">
        <v>8.7438939999999992</v>
      </c>
    </row>
    <row r="6460" spans="1:9" x14ac:dyDescent="0.25">
      <c r="A6460">
        <v>6459</v>
      </c>
      <c r="B6460">
        <v>203.62039799999999</v>
      </c>
      <c r="C6460">
        <v>5.7658719999999999</v>
      </c>
      <c r="H6460">
        <v>191.758432</v>
      </c>
      <c r="I6460">
        <v>8.7438939999999992</v>
      </c>
    </row>
    <row r="6461" spans="1:9" x14ac:dyDescent="0.25">
      <c r="A6461">
        <v>6460</v>
      </c>
      <c r="B6461">
        <v>203.62039799999999</v>
      </c>
      <c r="C6461">
        <v>5.7658719999999999</v>
      </c>
      <c r="H6461">
        <v>191.758432</v>
      </c>
      <c r="I6461">
        <v>8.7438939999999992</v>
      </c>
    </row>
    <row r="6462" spans="1:9" x14ac:dyDescent="0.25">
      <c r="A6462">
        <v>6461</v>
      </c>
      <c r="B6462">
        <v>203.62039799999999</v>
      </c>
      <c r="C6462">
        <v>5.7658719999999999</v>
      </c>
      <c r="H6462">
        <v>191.758432</v>
      </c>
      <c r="I6462">
        <v>8.7438939999999992</v>
      </c>
    </row>
    <row r="6463" spans="1:9" x14ac:dyDescent="0.25">
      <c r="A6463">
        <v>6462</v>
      </c>
      <c r="B6463">
        <v>203.62039799999999</v>
      </c>
      <c r="C6463">
        <v>5.7658719999999999</v>
      </c>
      <c r="H6463">
        <v>191.758432</v>
      </c>
      <c r="I6463">
        <v>8.7438939999999992</v>
      </c>
    </row>
    <row r="6464" spans="1:9" x14ac:dyDescent="0.25">
      <c r="A6464">
        <v>6463</v>
      </c>
      <c r="B6464">
        <v>203.62039799999999</v>
      </c>
      <c r="C6464">
        <v>5.7658719999999999</v>
      </c>
      <c r="H6464">
        <v>191.88830899999999</v>
      </c>
      <c r="I6464">
        <v>8.8086730000000006</v>
      </c>
    </row>
    <row r="6465" spans="1:9" x14ac:dyDescent="0.25">
      <c r="A6465">
        <v>6464</v>
      </c>
      <c r="B6465">
        <v>203.62039799999999</v>
      </c>
      <c r="C6465">
        <v>5.7658719999999999</v>
      </c>
      <c r="H6465">
        <v>192.14806300000001</v>
      </c>
      <c r="I6465">
        <v>8.8086730000000006</v>
      </c>
    </row>
    <row r="6466" spans="1:9" x14ac:dyDescent="0.25">
      <c r="A6466">
        <v>6465</v>
      </c>
      <c r="B6466">
        <v>203.62039799999999</v>
      </c>
      <c r="C6466">
        <v>5.7658719999999999</v>
      </c>
      <c r="H6466">
        <v>192.14806300000001</v>
      </c>
      <c r="I6466">
        <v>8.8086730000000006</v>
      </c>
    </row>
    <row r="6467" spans="1:9" x14ac:dyDescent="0.25">
      <c r="A6467">
        <v>6466</v>
      </c>
      <c r="H6467">
        <v>192.40771000000001</v>
      </c>
      <c r="I6467">
        <v>8.8086730000000006</v>
      </c>
    </row>
    <row r="6468" spans="1:9" x14ac:dyDescent="0.25">
      <c r="A6468">
        <v>6467</v>
      </c>
      <c r="H6468">
        <v>192.40771000000001</v>
      </c>
      <c r="I6468">
        <v>8.8086730000000006</v>
      </c>
    </row>
    <row r="6469" spans="1:9" x14ac:dyDescent="0.25">
      <c r="A6469">
        <v>6468</v>
      </c>
      <c r="H6469">
        <v>192.40771000000001</v>
      </c>
      <c r="I6469">
        <v>8.8086730000000006</v>
      </c>
    </row>
    <row r="6470" spans="1:9" x14ac:dyDescent="0.25">
      <c r="A6470">
        <v>6469</v>
      </c>
      <c r="D6470">
        <v>212.23424</v>
      </c>
      <c r="E6470">
        <v>7.2073900000000002</v>
      </c>
    </row>
    <row r="6471" spans="1:9" x14ac:dyDescent="0.25">
      <c r="A6471">
        <v>6470</v>
      </c>
      <c r="D6471">
        <v>212.23424</v>
      </c>
      <c r="E6471">
        <v>7.2073900000000002</v>
      </c>
      <c r="F6471">
        <v>200.654008</v>
      </c>
      <c r="G6471">
        <v>5.5053669999999997</v>
      </c>
    </row>
    <row r="6472" spans="1:9" x14ac:dyDescent="0.25">
      <c r="A6472">
        <v>6471</v>
      </c>
      <c r="D6472">
        <v>212.23424</v>
      </c>
      <c r="E6472">
        <v>7.2073900000000002</v>
      </c>
      <c r="F6472">
        <v>200.654008</v>
      </c>
      <c r="G6472">
        <v>5.5053669999999997</v>
      </c>
    </row>
    <row r="6473" spans="1:9" x14ac:dyDescent="0.25">
      <c r="A6473">
        <v>6472</v>
      </c>
      <c r="D6473">
        <v>212.23424</v>
      </c>
      <c r="E6473">
        <v>7.2073900000000002</v>
      </c>
      <c r="F6473">
        <v>200.654008</v>
      </c>
      <c r="G6473">
        <v>5.5053669999999997</v>
      </c>
    </row>
    <row r="6474" spans="1:9" x14ac:dyDescent="0.25">
      <c r="A6474">
        <v>6473</v>
      </c>
      <c r="D6474">
        <v>212.23424</v>
      </c>
      <c r="E6474">
        <v>7.2073900000000002</v>
      </c>
      <c r="F6474">
        <v>200.654008</v>
      </c>
      <c r="G6474">
        <v>5.5053669999999997</v>
      </c>
    </row>
    <row r="6475" spans="1:9" x14ac:dyDescent="0.25">
      <c r="A6475">
        <v>6474</v>
      </c>
      <c r="D6475">
        <v>212.23424</v>
      </c>
      <c r="E6475">
        <v>7.2073900000000002</v>
      </c>
      <c r="F6475">
        <v>200.654008</v>
      </c>
      <c r="G6475">
        <v>5.5053669999999997</v>
      </c>
    </row>
    <row r="6476" spans="1:9" x14ac:dyDescent="0.25">
      <c r="A6476">
        <v>6475</v>
      </c>
      <c r="D6476">
        <v>212.23424</v>
      </c>
      <c r="E6476">
        <v>7.2073900000000002</v>
      </c>
      <c r="F6476">
        <v>200.654008</v>
      </c>
      <c r="G6476">
        <v>5.5053669999999997</v>
      </c>
    </row>
    <row r="6477" spans="1:9" x14ac:dyDescent="0.25">
      <c r="A6477">
        <v>6476</v>
      </c>
      <c r="D6477">
        <v>212.23424</v>
      </c>
      <c r="E6477">
        <v>7.2073900000000002</v>
      </c>
      <c r="F6477">
        <v>200.654008</v>
      </c>
      <c r="G6477">
        <v>5.5053669999999997</v>
      </c>
    </row>
    <row r="6478" spans="1:9" x14ac:dyDescent="0.25">
      <c r="A6478">
        <v>6477</v>
      </c>
      <c r="D6478">
        <v>212.23424</v>
      </c>
      <c r="E6478">
        <v>7.2073900000000002</v>
      </c>
      <c r="F6478">
        <v>200.654008</v>
      </c>
      <c r="G6478">
        <v>5.5053669999999997</v>
      </c>
    </row>
    <row r="6479" spans="1:9" x14ac:dyDescent="0.25">
      <c r="A6479">
        <v>6478</v>
      </c>
      <c r="D6479">
        <v>212.23424</v>
      </c>
      <c r="E6479">
        <v>7.2073900000000002</v>
      </c>
      <c r="F6479">
        <v>200.848771</v>
      </c>
      <c r="G6479">
        <v>5.634925</v>
      </c>
    </row>
    <row r="6480" spans="1:9" x14ac:dyDescent="0.25">
      <c r="A6480">
        <v>6479</v>
      </c>
      <c r="D6480">
        <v>212.23424</v>
      </c>
      <c r="E6480">
        <v>7.2073900000000002</v>
      </c>
      <c r="F6480">
        <v>200.97864799999999</v>
      </c>
      <c r="G6480">
        <v>5.6997049999999998</v>
      </c>
    </row>
    <row r="6481" spans="1:9" x14ac:dyDescent="0.25">
      <c r="A6481">
        <v>6480</v>
      </c>
      <c r="D6481">
        <v>212.23424</v>
      </c>
      <c r="E6481">
        <v>7.2073900000000002</v>
      </c>
      <c r="F6481">
        <v>201.17341099999999</v>
      </c>
      <c r="G6481">
        <v>5.8292630000000001</v>
      </c>
    </row>
    <row r="6482" spans="1:9" x14ac:dyDescent="0.25">
      <c r="A6482">
        <v>6481</v>
      </c>
      <c r="D6482">
        <v>212.23424</v>
      </c>
      <c r="E6482">
        <v>7.2073900000000002</v>
      </c>
      <c r="F6482">
        <v>201.30328800000001</v>
      </c>
      <c r="G6482">
        <v>5.7644830000000002</v>
      </c>
    </row>
    <row r="6483" spans="1:9" x14ac:dyDescent="0.25">
      <c r="A6483">
        <v>6482</v>
      </c>
      <c r="D6483">
        <v>212.35467399999999</v>
      </c>
      <c r="E6483">
        <v>7.1473230000000001</v>
      </c>
      <c r="F6483">
        <v>201.692813</v>
      </c>
      <c r="G6483">
        <v>5.7644830000000002</v>
      </c>
    </row>
    <row r="6484" spans="1:9" x14ac:dyDescent="0.25">
      <c r="A6484">
        <v>6483</v>
      </c>
    </row>
    <row r="6485" spans="1:9" x14ac:dyDescent="0.25">
      <c r="A6485">
        <v>6484</v>
      </c>
    </row>
    <row r="6486" spans="1:9" x14ac:dyDescent="0.25">
      <c r="A6486">
        <v>6485</v>
      </c>
    </row>
    <row r="6487" spans="1:9" x14ac:dyDescent="0.25">
      <c r="A6487">
        <v>6486</v>
      </c>
    </row>
    <row r="6488" spans="1:9" x14ac:dyDescent="0.25">
      <c r="A6488">
        <v>6487</v>
      </c>
      <c r="H6488">
        <v>211.45117500000001</v>
      </c>
      <c r="I6488">
        <v>7.9280989999999996</v>
      </c>
    </row>
    <row r="6489" spans="1:9" x14ac:dyDescent="0.25">
      <c r="A6489">
        <v>6488</v>
      </c>
      <c r="B6489">
        <v>221.45035100000001</v>
      </c>
      <c r="C6489">
        <v>5.6457369999999996</v>
      </c>
      <c r="H6489">
        <v>211.45117500000001</v>
      </c>
      <c r="I6489">
        <v>7.9280989999999996</v>
      </c>
    </row>
    <row r="6490" spans="1:9" x14ac:dyDescent="0.25">
      <c r="A6490">
        <v>6489</v>
      </c>
      <c r="B6490">
        <v>221.45035100000001</v>
      </c>
      <c r="C6490">
        <v>5.6457369999999996</v>
      </c>
      <c r="H6490">
        <v>211.45117500000001</v>
      </c>
      <c r="I6490">
        <v>7.9280989999999996</v>
      </c>
    </row>
    <row r="6491" spans="1:9" x14ac:dyDescent="0.25">
      <c r="A6491">
        <v>6490</v>
      </c>
      <c r="B6491">
        <v>221.45035100000001</v>
      </c>
      <c r="C6491">
        <v>5.6457369999999996</v>
      </c>
      <c r="H6491">
        <v>211.45117500000001</v>
      </c>
      <c r="I6491">
        <v>7.9280989999999996</v>
      </c>
    </row>
    <row r="6492" spans="1:9" x14ac:dyDescent="0.25">
      <c r="A6492">
        <v>6491</v>
      </c>
      <c r="B6492">
        <v>221.45035100000001</v>
      </c>
      <c r="C6492">
        <v>5.6457369999999996</v>
      </c>
      <c r="H6492">
        <v>211.45117500000001</v>
      </c>
      <c r="I6492">
        <v>7.9280989999999996</v>
      </c>
    </row>
    <row r="6493" spans="1:9" x14ac:dyDescent="0.25">
      <c r="A6493">
        <v>6492</v>
      </c>
      <c r="B6493">
        <v>221.45035100000001</v>
      </c>
      <c r="C6493">
        <v>5.6457369999999996</v>
      </c>
      <c r="H6493">
        <v>211.45117500000001</v>
      </c>
      <c r="I6493">
        <v>7.9280989999999996</v>
      </c>
    </row>
    <row r="6494" spans="1:9" x14ac:dyDescent="0.25">
      <c r="A6494">
        <v>6493</v>
      </c>
      <c r="B6494">
        <v>221.45035100000001</v>
      </c>
      <c r="C6494">
        <v>5.6457369999999996</v>
      </c>
      <c r="H6494">
        <v>211.45117500000001</v>
      </c>
      <c r="I6494">
        <v>7.9280989999999996</v>
      </c>
    </row>
    <row r="6495" spans="1:9" x14ac:dyDescent="0.25">
      <c r="A6495">
        <v>6494</v>
      </c>
      <c r="B6495">
        <v>221.45035100000001</v>
      </c>
      <c r="C6495">
        <v>5.6457369999999996</v>
      </c>
      <c r="H6495">
        <v>211.45117500000001</v>
      </c>
      <c r="I6495">
        <v>7.9280989999999996</v>
      </c>
    </row>
    <row r="6496" spans="1:9" x14ac:dyDescent="0.25">
      <c r="A6496">
        <v>6495</v>
      </c>
      <c r="B6496">
        <v>221.45035100000001</v>
      </c>
      <c r="C6496">
        <v>5.6457369999999996</v>
      </c>
      <c r="H6496">
        <v>211.51133999999999</v>
      </c>
      <c r="I6496">
        <v>7.9881659999999997</v>
      </c>
    </row>
    <row r="6497" spans="1:9" x14ac:dyDescent="0.25">
      <c r="A6497">
        <v>6496</v>
      </c>
      <c r="B6497">
        <v>221.45035100000001</v>
      </c>
      <c r="C6497">
        <v>5.6457369999999996</v>
      </c>
      <c r="H6497">
        <v>211.69204200000001</v>
      </c>
      <c r="I6497">
        <v>7.9881659999999997</v>
      </c>
    </row>
    <row r="6498" spans="1:9" x14ac:dyDescent="0.25">
      <c r="A6498">
        <v>6497</v>
      </c>
      <c r="B6498">
        <v>221.691317</v>
      </c>
      <c r="C6498">
        <v>5.6457369999999996</v>
      </c>
      <c r="H6498">
        <v>211.69204200000001</v>
      </c>
      <c r="I6498">
        <v>7.9881659999999997</v>
      </c>
    </row>
    <row r="6499" spans="1:9" x14ac:dyDescent="0.25">
      <c r="A6499">
        <v>6498</v>
      </c>
      <c r="B6499">
        <v>221.81175099999999</v>
      </c>
      <c r="C6499">
        <v>5.6457369999999996</v>
      </c>
      <c r="H6499">
        <v>211.752307</v>
      </c>
      <c r="I6499">
        <v>7.9881659999999997</v>
      </c>
    </row>
    <row r="6500" spans="1:9" x14ac:dyDescent="0.25">
      <c r="A6500">
        <v>6499</v>
      </c>
      <c r="B6500">
        <v>222.23342</v>
      </c>
      <c r="C6500">
        <v>5.5857700000000001</v>
      </c>
      <c r="H6500">
        <v>211.87274099999999</v>
      </c>
      <c r="I6500">
        <v>7.9280989999999996</v>
      </c>
    </row>
    <row r="6501" spans="1:9" x14ac:dyDescent="0.25">
      <c r="A6501">
        <v>6500</v>
      </c>
      <c r="H6501">
        <v>211.933009</v>
      </c>
      <c r="I6501">
        <v>7.9280989999999996</v>
      </c>
    </row>
    <row r="6502" spans="1:9" x14ac:dyDescent="0.25">
      <c r="A6502">
        <v>6501</v>
      </c>
      <c r="D6502">
        <v>231.08813000000001</v>
      </c>
      <c r="E6502">
        <v>6.7268509999999999</v>
      </c>
      <c r="H6502">
        <v>212.17397599999998</v>
      </c>
      <c r="I6502">
        <v>7.8680320000000004</v>
      </c>
    </row>
    <row r="6503" spans="1:9" x14ac:dyDescent="0.25">
      <c r="A6503">
        <v>6502</v>
      </c>
      <c r="D6503">
        <v>231.08813000000001</v>
      </c>
      <c r="E6503">
        <v>6.7268509999999999</v>
      </c>
      <c r="H6503">
        <v>212.17397599999998</v>
      </c>
      <c r="I6503">
        <v>7.8680320000000004</v>
      </c>
    </row>
    <row r="6504" spans="1:9" x14ac:dyDescent="0.25">
      <c r="A6504">
        <v>6503</v>
      </c>
      <c r="D6504">
        <v>231.08813000000001</v>
      </c>
      <c r="E6504">
        <v>6.7268509999999999</v>
      </c>
      <c r="F6504">
        <v>219.161315</v>
      </c>
      <c r="G6504">
        <v>4.8649610000000001</v>
      </c>
      <c r="H6504">
        <v>212.17397599999998</v>
      </c>
      <c r="I6504">
        <v>7.8680320000000004</v>
      </c>
    </row>
    <row r="6505" spans="1:9" x14ac:dyDescent="0.25">
      <c r="A6505">
        <v>6504</v>
      </c>
      <c r="D6505">
        <v>231.08813000000001</v>
      </c>
      <c r="E6505">
        <v>6.7268509999999999</v>
      </c>
      <c r="F6505">
        <v>219.161315</v>
      </c>
      <c r="G6505">
        <v>4.8649610000000001</v>
      </c>
    </row>
    <row r="6506" spans="1:9" x14ac:dyDescent="0.25">
      <c r="A6506">
        <v>6505</v>
      </c>
      <c r="D6506">
        <v>231.08813000000001</v>
      </c>
      <c r="E6506">
        <v>6.7268509999999999</v>
      </c>
      <c r="F6506">
        <v>219.161315</v>
      </c>
      <c r="G6506">
        <v>4.8649610000000001</v>
      </c>
    </row>
    <row r="6507" spans="1:9" x14ac:dyDescent="0.25">
      <c r="A6507">
        <v>6506</v>
      </c>
      <c r="D6507">
        <v>231.08813000000001</v>
      </c>
      <c r="E6507">
        <v>6.7268509999999999</v>
      </c>
      <c r="F6507">
        <v>219.161315</v>
      </c>
      <c r="G6507">
        <v>4.8649610000000001</v>
      </c>
    </row>
    <row r="6508" spans="1:9" x14ac:dyDescent="0.25">
      <c r="A6508">
        <v>6507</v>
      </c>
      <c r="D6508">
        <v>231.08813000000001</v>
      </c>
      <c r="E6508">
        <v>6.7268509999999999</v>
      </c>
      <c r="F6508">
        <v>219.161315</v>
      </c>
      <c r="G6508">
        <v>4.8649610000000001</v>
      </c>
    </row>
    <row r="6509" spans="1:9" x14ac:dyDescent="0.25">
      <c r="A6509">
        <v>6508</v>
      </c>
      <c r="D6509">
        <v>231.08813000000001</v>
      </c>
      <c r="E6509">
        <v>6.7268509999999999</v>
      </c>
      <c r="F6509">
        <v>219.161315</v>
      </c>
      <c r="G6509">
        <v>4.8649610000000001</v>
      </c>
    </row>
    <row r="6510" spans="1:9" x14ac:dyDescent="0.25">
      <c r="A6510">
        <v>6509</v>
      </c>
      <c r="D6510">
        <v>231.08813000000001</v>
      </c>
      <c r="E6510">
        <v>6.7268509999999999</v>
      </c>
      <c r="F6510">
        <v>219.342116</v>
      </c>
      <c r="G6510">
        <v>4.8649610000000001</v>
      </c>
    </row>
    <row r="6511" spans="1:9" x14ac:dyDescent="0.25">
      <c r="A6511">
        <v>6510</v>
      </c>
      <c r="D6511">
        <v>231.08813000000001</v>
      </c>
      <c r="E6511">
        <v>6.7268509999999999</v>
      </c>
      <c r="F6511">
        <v>219.342116</v>
      </c>
      <c r="G6511">
        <v>4.8649610000000001</v>
      </c>
    </row>
    <row r="6512" spans="1:9" x14ac:dyDescent="0.25">
      <c r="A6512">
        <v>6511</v>
      </c>
      <c r="D6512">
        <v>231.08813000000001</v>
      </c>
      <c r="E6512">
        <v>6.7268509999999999</v>
      </c>
      <c r="F6512">
        <v>219.342116</v>
      </c>
      <c r="G6512">
        <v>4.8649610000000001</v>
      </c>
    </row>
    <row r="6513" spans="1:9" x14ac:dyDescent="0.25">
      <c r="A6513">
        <v>6512</v>
      </c>
      <c r="D6513">
        <v>231.08813000000001</v>
      </c>
      <c r="E6513">
        <v>6.7268509999999999</v>
      </c>
      <c r="F6513">
        <v>219.342116</v>
      </c>
      <c r="G6513">
        <v>4.8649610000000001</v>
      </c>
    </row>
    <row r="6514" spans="1:9" x14ac:dyDescent="0.25">
      <c r="A6514">
        <v>6513</v>
      </c>
      <c r="D6514">
        <v>231.08813000000001</v>
      </c>
      <c r="E6514">
        <v>6.7268509999999999</v>
      </c>
      <c r="F6514">
        <v>219.52281499999998</v>
      </c>
      <c r="G6514">
        <v>4.8048929999999999</v>
      </c>
    </row>
    <row r="6515" spans="1:9" x14ac:dyDescent="0.25">
      <c r="A6515">
        <v>6514</v>
      </c>
      <c r="D6515">
        <v>231.08813000000001</v>
      </c>
      <c r="E6515">
        <v>6.7268509999999999</v>
      </c>
      <c r="F6515">
        <v>219.643248</v>
      </c>
      <c r="G6515">
        <v>4.8048929999999999</v>
      </c>
    </row>
    <row r="6516" spans="1:9" x14ac:dyDescent="0.25">
      <c r="A6516">
        <v>6515</v>
      </c>
      <c r="D6516">
        <v>231.08813000000001</v>
      </c>
      <c r="E6516">
        <v>6.7268509999999999</v>
      </c>
      <c r="F6516">
        <v>219.643248</v>
      </c>
      <c r="G6516">
        <v>4.8048929999999999</v>
      </c>
    </row>
    <row r="6517" spans="1:9" x14ac:dyDescent="0.25">
      <c r="A6517">
        <v>6516</v>
      </c>
      <c r="D6517">
        <v>231.08813000000001</v>
      </c>
      <c r="E6517">
        <v>6.7268509999999999</v>
      </c>
      <c r="F6517">
        <v>219.643248</v>
      </c>
      <c r="G6517">
        <v>4.8048929999999999</v>
      </c>
    </row>
    <row r="6518" spans="1:9" x14ac:dyDescent="0.25">
      <c r="A6518">
        <v>6517</v>
      </c>
      <c r="D6518">
        <v>231.08813000000001</v>
      </c>
      <c r="E6518">
        <v>6.7268509999999999</v>
      </c>
      <c r="F6518">
        <v>219.643248</v>
      </c>
      <c r="G6518">
        <v>4.8048929999999999</v>
      </c>
    </row>
    <row r="6519" spans="1:9" x14ac:dyDescent="0.25">
      <c r="A6519">
        <v>6518</v>
      </c>
      <c r="F6519">
        <v>219.643248</v>
      </c>
      <c r="G6519">
        <v>4.8048929999999999</v>
      </c>
    </row>
    <row r="6520" spans="1:9" x14ac:dyDescent="0.25">
      <c r="A6520">
        <v>6519</v>
      </c>
      <c r="B6520">
        <v>239.76213899999999</v>
      </c>
      <c r="C6520">
        <v>5.5857700000000001</v>
      </c>
      <c r="F6520">
        <v>220.06491699999998</v>
      </c>
      <c r="G6520">
        <v>4.8649610000000001</v>
      </c>
    </row>
    <row r="6521" spans="1:9" x14ac:dyDescent="0.25">
      <c r="A6521">
        <v>6520</v>
      </c>
      <c r="B6521">
        <v>239.76213899999999</v>
      </c>
      <c r="C6521">
        <v>5.5857700000000001</v>
      </c>
      <c r="F6521">
        <v>220.546752</v>
      </c>
      <c r="G6521">
        <v>4.9850960000000004</v>
      </c>
    </row>
    <row r="6522" spans="1:9" x14ac:dyDescent="0.25">
      <c r="A6522">
        <v>6521</v>
      </c>
      <c r="B6522">
        <v>239.76213899999999</v>
      </c>
      <c r="C6522">
        <v>5.5857700000000001</v>
      </c>
    </row>
    <row r="6523" spans="1:9" x14ac:dyDescent="0.25">
      <c r="A6523">
        <v>6522</v>
      </c>
      <c r="B6523">
        <v>239.76213899999999</v>
      </c>
      <c r="C6523">
        <v>5.5857700000000001</v>
      </c>
    </row>
    <row r="6524" spans="1:9" x14ac:dyDescent="0.25">
      <c r="A6524">
        <v>6523</v>
      </c>
      <c r="B6524">
        <v>239.76213899999999</v>
      </c>
      <c r="C6524">
        <v>5.5857700000000001</v>
      </c>
      <c r="H6524">
        <v>228.85935899999998</v>
      </c>
      <c r="I6524">
        <v>6.8469860000000002</v>
      </c>
    </row>
    <row r="6525" spans="1:9" x14ac:dyDescent="0.25">
      <c r="A6525">
        <v>6524</v>
      </c>
      <c r="B6525">
        <v>239.76213899999999</v>
      </c>
      <c r="C6525">
        <v>5.5857700000000001</v>
      </c>
      <c r="H6525">
        <v>228.85935899999998</v>
      </c>
      <c r="I6525">
        <v>6.8469860000000002</v>
      </c>
    </row>
    <row r="6526" spans="1:9" x14ac:dyDescent="0.25">
      <c r="A6526">
        <v>6525</v>
      </c>
      <c r="B6526">
        <v>239.76213899999999</v>
      </c>
      <c r="C6526">
        <v>5.5857700000000001</v>
      </c>
      <c r="H6526">
        <v>229.34129200000001</v>
      </c>
      <c r="I6526">
        <v>6.8469860000000002</v>
      </c>
    </row>
    <row r="6527" spans="1:9" x14ac:dyDescent="0.25">
      <c r="A6527">
        <v>6526</v>
      </c>
      <c r="B6527">
        <v>239.76213899999999</v>
      </c>
      <c r="C6527">
        <v>5.5857700000000001</v>
      </c>
      <c r="H6527">
        <v>229.34129200000001</v>
      </c>
      <c r="I6527">
        <v>6.8469860000000002</v>
      </c>
    </row>
    <row r="6528" spans="1:9" x14ac:dyDescent="0.25">
      <c r="A6528">
        <v>6527</v>
      </c>
      <c r="B6528">
        <v>239.76213899999999</v>
      </c>
      <c r="C6528">
        <v>5.5857700000000001</v>
      </c>
      <c r="H6528">
        <v>229.34129200000001</v>
      </c>
      <c r="I6528">
        <v>6.8469860000000002</v>
      </c>
    </row>
    <row r="6529" spans="1:9" x14ac:dyDescent="0.25">
      <c r="A6529">
        <v>6528</v>
      </c>
      <c r="B6529">
        <v>239.76213899999999</v>
      </c>
      <c r="C6529">
        <v>5.5857700000000001</v>
      </c>
      <c r="H6529">
        <v>229.34129200000001</v>
      </c>
      <c r="I6529">
        <v>6.8469860000000002</v>
      </c>
    </row>
    <row r="6530" spans="1:9" x14ac:dyDescent="0.25">
      <c r="A6530">
        <v>6529</v>
      </c>
      <c r="B6530">
        <v>239.76213899999999</v>
      </c>
      <c r="C6530">
        <v>5.5857700000000001</v>
      </c>
      <c r="H6530">
        <v>229.34129200000001</v>
      </c>
      <c r="I6530">
        <v>6.8469860000000002</v>
      </c>
    </row>
    <row r="6531" spans="1:9" x14ac:dyDescent="0.25">
      <c r="A6531">
        <v>6530</v>
      </c>
      <c r="B6531">
        <v>239.76213899999999</v>
      </c>
      <c r="C6531">
        <v>5.5857700000000001</v>
      </c>
      <c r="H6531">
        <v>229.34129200000001</v>
      </c>
      <c r="I6531">
        <v>6.8469860000000002</v>
      </c>
    </row>
    <row r="6532" spans="1:9" x14ac:dyDescent="0.25">
      <c r="A6532">
        <v>6531</v>
      </c>
      <c r="B6532">
        <v>239.76213899999999</v>
      </c>
      <c r="C6532">
        <v>5.5857700000000001</v>
      </c>
      <c r="H6532">
        <v>229.34129200000001</v>
      </c>
      <c r="I6532">
        <v>6.8469860000000002</v>
      </c>
    </row>
    <row r="6533" spans="1:9" x14ac:dyDescent="0.25">
      <c r="A6533">
        <v>6532</v>
      </c>
      <c r="B6533">
        <v>239.76213899999999</v>
      </c>
      <c r="C6533">
        <v>5.5857700000000001</v>
      </c>
      <c r="H6533">
        <v>229.34129200000001</v>
      </c>
      <c r="I6533">
        <v>6.8469860000000002</v>
      </c>
    </row>
    <row r="6534" spans="1:9" x14ac:dyDescent="0.25">
      <c r="A6534">
        <v>6533</v>
      </c>
      <c r="B6534">
        <v>239.76213899999999</v>
      </c>
      <c r="C6534">
        <v>5.5857700000000001</v>
      </c>
      <c r="H6534">
        <v>229.34129200000001</v>
      </c>
      <c r="I6534">
        <v>6.8469860000000002</v>
      </c>
    </row>
    <row r="6535" spans="1:9" x14ac:dyDescent="0.25">
      <c r="A6535">
        <v>6534</v>
      </c>
      <c r="B6535">
        <v>239.76213899999999</v>
      </c>
      <c r="C6535">
        <v>5.5857700000000001</v>
      </c>
      <c r="H6535">
        <v>229.34129200000001</v>
      </c>
      <c r="I6535">
        <v>6.8469860000000002</v>
      </c>
    </row>
    <row r="6536" spans="1:9" x14ac:dyDescent="0.25">
      <c r="A6536">
        <v>6535</v>
      </c>
      <c r="B6536">
        <v>239.76213899999999</v>
      </c>
      <c r="C6536">
        <v>5.5857700000000001</v>
      </c>
      <c r="H6536">
        <v>229.461726</v>
      </c>
      <c r="I6536">
        <v>6.786918</v>
      </c>
    </row>
    <row r="6537" spans="1:9" x14ac:dyDescent="0.25">
      <c r="A6537">
        <v>6536</v>
      </c>
      <c r="B6537">
        <v>239.76213899999999</v>
      </c>
      <c r="C6537">
        <v>5.5857700000000001</v>
      </c>
      <c r="H6537">
        <v>229.461726</v>
      </c>
      <c r="I6537">
        <v>6.786918</v>
      </c>
    </row>
    <row r="6538" spans="1:9" x14ac:dyDescent="0.25">
      <c r="A6538">
        <v>6537</v>
      </c>
      <c r="B6538">
        <v>240.30423999999999</v>
      </c>
      <c r="C6538">
        <v>5.6457369999999996</v>
      </c>
      <c r="H6538">
        <v>229.461726</v>
      </c>
      <c r="I6538">
        <v>6.786918</v>
      </c>
    </row>
    <row r="6539" spans="1:9" x14ac:dyDescent="0.25">
      <c r="A6539">
        <v>6538</v>
      </c>
      <c r="B6539">
        <v>240.30423999999999</v>
      </c>
      <c r="C6539">
        <v>5.6457369999999996</v>
      </c>
      <c r="H6539">
        <v>229.461726</v>
      </c>
      <c r="I6539">
        <v>6.786918</v>
      </c>
    </row>
    <row r="6540" spans="1:9" x14ac:dyDescent="0.25">
      <c r="A6540">
        <v>6539</v>
      </c>
      <c r="F6540">
        <v>236.62986799999999</v>
      </c>
      <c r="G6540">
        <v>3.3634750000000002</v>
      </c>
      <c r="H6540">
        <v>229.76296099999999</v>
      </c>
      <c r="I6540">
        <v>6.786918</v>
      </c>
    </row>
    <row r="6541" spans="1:9" x14ac:dyDescent="0.25">
      <c r="A6541">
        <v>6540</v>
      </c>
      <c r="D6541">
        <v>248.07474999999999</v>
      </c>
      <c r="E6541">
        <v>6.6068160000000002</v>
      </c>
      <c r="F6541">
        <v>236.62986799999999</v>
      </c>
      <c r="G6541">
        <v>3.3634750000000002</v>
      </c>
      <c r="H6541">
        <v>229.76296099999999</v>
      </c>
      <c r="I6541">
        <v>6.786918</v>
      </c>
    </row>
    <row r="6542" spans="1:9" x14ac:dyDescent="0.25">
      <c r="A6542">
        <v>6541</v>
      </c>
      <c r="D6542">
        <v>248.07474999999999</v>
      </c>
      <c r="E6542">
        <v>6.6068160000000002</v>
      </c>
      <c r="F6542">
        <v>236.62986799999999</v>
      </c>
      <c r="G6542">
        <v>3.3634750000000002</v>
      </c>
      <c r="H6542">
        <v>229.76296099999999</v>
      </c>
      <c r="I6542">
        <v>6.786918</v>
      </c>
    </row>
    <row r="6543" spans="1:9" x14ac:dyDescent="0.25">
      <c r="A6543">
        <v>6542</v>
      </c>
      <c r="D6543">
        <v>248.07474999999999</v>
      </c>
      <c r="E6543">
        <v>6.6068160000000002</v>
      </c>
      <c r="F6543">
        <v>236.62986799999999</v>
      </c>
      <c r="G6543">
        <v>3.3634750000000002</v>
      </c>
      <c r="H6543">
        <v>229.76296099999999</v>
      </c>
      <c r="I6543">
        <v>6.786918</v>
      </c>
    </row>
    <row r="6544" spans="1:9" x14ac:dyDescent="0.25">
      <c r="A6544">
        <v>6543</v>
      </c>
      <c r="D6544">
        <v>248.07474999999999</v>
      </c>
      <c r="E6544">
        <v>6.6068160000000002</v>
      </c>
      <c r="F6544">
        <v>236.62986799999999</v>
      </c>
      <c r="G6544">
        <v>3.3634750000000002</v>
      </c>
      <c r="H6544">
        <v>230.12436199999999</v>
      </c>
      <c r="I6544">
        <v>6.786918</v>
      </c>
    </row>
    <row r="6545" spans="1:9" x14ac:dyDescent="0.25">
      <c r="A6545">
        <v>6544</v>
      </c>
      <c r="D6545">
        <v>248.07474999999999</v>
      </c>
      <c r="E6545">
        <v>6.6068160000000002</v>
      </c>
      <c r="F6545">
        <v>236.62986799999999</v>
      </c>
      <c r="G6545">
        <v>3.3634750000000002</v>
      </c>
      <c r="H6545">
        <v>230.12436199999999</v>
      </c>
      <c r="I6545">
        <v>6.786918</v>
      </c>
    </row>
    <row r="6546" spans="1:9" x14ac:dyDescent="0.25">
      <c r="A6546">
        <v>6545</v>
      </c>
      <c r="D6546">
        <v>248.07474999999999</v>
      </c>
      <c r="E6546">
        <v>6.6068160000000002</v>
      </c>
      <c r="F6546">
        <v>236.62986799999999</v>
      </c>
      <c r="G6546">
        <v>3.3634750000000002</v>
      </c>
    </row>
    <row r="6547" spans="1:9" x14ac:dyDescent="0.25">
      <c r="A6547">
        <v>6546</v>
      </c>
      <c r="D6547">
        <v>248.07474999999999</v>
      </c>
      <c r="E6547">
        <v>6.6068160000000002</v>
      </c>
      <c r="F6547">
        <v>236.62986799999999</v>
      </c>
      <c r="G6547">
        <v>3.3634750000000002</v>
      </c>
    </row>
    <row r="6548" spans="1:9" x14ac:dyDescent="0.25">
      <c r="A6548">
        <v>6547</v>
      </c>
      <c r="D6548">
        <v>248.07474999999999</v>
      </c>
      <c r="E6548">
        <v>6.6068160000000002</v>
      </c>
      <c r="F6548">
        <v>236.62986799999999</v>
      </c>
      <c r="G6548">
        <v>3.3634750000000002</v>
      </c>
    </row>
    <row r="6549" spans="1:9" x14ac:dyDescent="0.25">
      <c r="A6549">
        <v>6548</v>
      </c>
      <c r="D6549">
        <v>248.07474999999999</v>
      </c>
      <c r="E6549">
        <v>6.6068160000000002</v>
      </c>
      <c r="F6549">
        <v>236.62986799999999</v>
      </c>
      <c r="G6549">
        <v>3.3634750000000002</v>
      </c>
    </row>
    <row r="6550" spans="1:9" x14ac:dyDescent="0.25">
      <c r="A6550">
        <v>6549</v>
      </c>
      <c r="D6550">
        <v>248.07474999999999</v>
      </c>
      <c r="E6550">
        <v>6.6068160000000002</v>
      </c>
      <c r="F6550">
        <v>236.62986799999999</v>
      </c>
      <c r="G6550">
        <v>3.3634750000000002</v>
      </c>
    </row>
    <row r="6551" spans="1:9" x14ac:dyDescent="0.25">
      <c r="A6551">
        <v>6550</v>
      </c>
      <c r="D6551">
        <v>248.07474999999999</v>
      </c>
      <c r="E6551">
        <v>6.6068160000000002</v>
      </c>
      <c r="F6551">
        <v>236.62986799999999</v>
      </c>
      <c r="G6551">
        <v>3.3634750000000002</v>
      </c>
    </row>
    <row r="6552" spans="1:9" x14ac:dyDescent="0.25">
      <c r="A6552">
        <v>6551</v>
      </c>
      <c r="D6552">
        <v>248.07474999999999</v>
      </c>
      <c r="E6552">
        <v>6.6068160000000002</v>
      </c>
      <c r="F6552">
        <v>236.62986799999999</v>
      </c>
      <c r="G6552">
        <v>3.3634750000000002</v>
      </c>
    </row>
    <row r="6553" spans="1:9" x14ac:dyDescent="0.25">
      <c r="A6553">
        <v>6552</v>
      </c>
      <c r="D6553">
        <v>248.07474999999999</v>
      </c>
      <c r="E6553">
        <v>6.6068160000000002</v>
      </c>
      <c r="F6553">
        <v>236.62986799999999</v>
      </c>
      <c r="G6553">
        <v>3.3634750000000002</v>
      </c>
    </row>
    <row r="6554" spans="1:9" x14ac:dyDescent="0.25">
      <c r="A6554">
        <v>6553</v>
      </c>
      <c r="D6554">
        <v>248.07474999999999</v>
      </c>
      <c r="E6554">
        <v>6.6068160000000002</v>
      </c>
      <c r="F6554">
        <v>236.931003</v>
      </c>
      <c r="G6554">
        <v>3.663713</v>
      </c>
    </row>
    <row r="6555" spans="1:9" x14ac:dyDescent="0.25">
      <c r="A6555">
        <v>6554</v>
      </c>
      <c r="D6555">
        <v>248.07474999999999</v>
      </c>
      <c r="E6555">
        <v>6.6068160000000002</v>
      </c>
      <c r="F6555">
        <v>236.931003</v>
      </c>
      <c r="G6555">
        <v>3.663713</v>
      </c>
    </row>
    <row r="6556" spans="1:9" x14ac:dyDescent="0.25">
      <c r="A6556">
        <v>6555</v>
      </c>
      <c r="D6556">
        <v>248.07474999999999</v>
      </c>
      <c r="E6556">
        <v>6.6068160000000002</v>
      </c>
      <c r="F6556">
        <v>236.931003</v>
      </c>
      <c r="G6556">
        <v>3.663713</v>
      </c>
    </row>
    <row r="6557" spans="1:9" x14ac:dyDescent="0.25">
      <c r="A6557">
        <v>6556</v>
      </c>
      <c r="D6557">
        <v>248.07474999999999</v>
      </c>
      <c r="E6557">
        <v>6.6068160000000002</v>
      </c>
      <c r="F6557">
        <v>236.931003</v>
      </c>
      <c r="G6557">
        <v>3.663713</v>
      </c>
    </row>
    <row r="6558" spans="1:9" x14ac:dyDescent="0.25">
      <c r="A6558">
        <v>6557</v>
      </c>
      <c r="B6558">
        <v>254.94165699999999</v>
      </c>
      <c r="C6558">
        <v>4.8649610000000001</v>
      </c>
      <c r="D6558">
        <v>248.07474999999999</v>
      </c>
      <c r="E6558">
        <v>6.6068160000000002</v>
      </c>
      <c r="F6558">
        <v>236.931003</v>
      </c>
      <c r="G6558">
        <v>3.663713</v>
      </c>
    </row>
    <row r="6559" spans="1:9" x14ac:dyDescent="0.25">
      <c r="A6559">
        <v>6558</v>
      </c>
      <c r="B6559">
        <v>254.94165699999999</v>
      </c>
      <c r="C6559">
        <v>4.8649610000000001</v>
      </c>
      <c r="D6559">
        <v>248.07474999999999</v>
      </c>
      <c r="E6559">
        <v>6.6068160000000002</v>
      </c>
      <c r="F6559">
        <v>236.931003</v>
      </c>
      <c r="G6559">
        <v>3.663713</v>
      </c>
    </row>
    <row r="6560" spans="1:9" x14ac:dyDescent="0.25">
      <c r="A6560">
        <v>6559</v>
      </c>
      <c r="B6560">
        <v>254.94165699999999</v>
      </c>
      <c r="C6560">
        <v>4.8649610000000001</v>
      </c>
      <c r="D6560">
        <v>248.07474999999999</v>
      </c>
      <c r="E6560">
        <v>6.6068160000000002</v>
      </c>
      <c r="F6560">
        <v>236.931003</v>
      </c>
      <c r="G6560">
        <v>3.663713</v>
      </c>
    </row>
    <row r="6561" spans="1:9" x14ac:dyDescent="0.25">
      <c r="A6561">
        <v>6560</v>
      </c>
      <c r="B6561">
        <v>254.94165699999999</v>
      </c>
      <c r="C6561">
        <v>4.8649610000000001</v>
      </c>
      <c r="D6561">
        <v>248.31571700000001</v>
      </c>
      <c r="E6561">
        <v>6.7268509999999999</v>
      </c>
      <c r="F6561">
        <v>237.051536</v>
      </c>
      <c r="G6561">
        <v>3.663713</v>
      </c>
    </row>
    <row r="6562" spans="1:9" x14ac:dyDescent="0.25">
      <c r="A6562">
        <v>6561</v>
      </c>
      <c r="B6562">
        <v>254.94165699999999</v>
      </c>
      <c r="C6562">
        <v>4.8649610000000001</v>
      </c>
      <c r="F6562">
        <v>237.051536</v>
      </c>
      <c r="G6562">
        <v>3.663713</v>
      </c>
    </row>
    <row r="6563" spans="1:9" x14ac:dyDescent="0.25">
      <c r="A6563">
        <v>6562</v>
      </c>
      <c r="B6563">
        <v>254.94165699999999</v>
      </c>
      <c r="C6563">
        <v>4.8649610000000001</v>
      </c>
      <c r="F6563">
        <v>237.051536</v>
      </c>
      <c r="G6563">
        <v>3.663713</v>
      </c>
    </row>
    <row r="6564" spans="1:9" x14ac:dyDescent="0.25">
      <c r="A6564">
        <v>6563</v>
      </c>
      <c r="B6564">
        <v>254.94165699999999</v>
      </c>
      <c r="C6564">
        <v>4.8649610000000001</v>
      </c>
      <c r="F6564">
        <v>237.232236</v>
      </c>
      <c r="G6564">
        <v>3.6036450000000002</v>
      </c>
    </row>
    <row r="6565" spans="1:9" x14ac:dyDescent="0.25">
      <c r="A6565">
        <v>6564</v>
      </c>
      <c r="B6565">
        <v>254.94165699999999</v>
      </c>
      <c r="C6565">
        <v>4.8649610000000001</v>
      </c>
      <c r="F6565">
        <v>237.47320300000001</v>
      </c>
      <c r="G6565">
        <v>3.5436770000000002</v>
      </c>
    </row>
    <row r="6566" spans="1:9" x14ac:dyDescent="0.25">
      <c r="A6566">
        <v>6565</v>
      </c>
      <c r="B6566">
        <v>254.94165699999999</v>
      </c>
      <c r="C6566">
        <v>4.8649610000000001</v>
      </c>
      <c r="H6566">
        <v>245.183446</v>
      </c>
      <c r="I6566">
        <v>5.8860070000000002</v>
      </c>
    </row>
    <row r="6567" spans="1:9" x14ac:dyDescent="0.25">
      <c r="A6567">
        <v>6566</v>
      </c>
      <c r="B6567">
        <v>254.94165699999999</v>
      </c>
      <c r="C6567">
        <v>4.8649610000000001</v>
      </c>
      <c r="H6567">
        <v>245.183446</v>
      </c>
      <c r="I6567">
        <v>5.8860070000000002</v>
      </c>
    </row>
    <row r="6568" spans="1:9" x14ac:dyDescent="0.25">
      <c r="A6568">
        <v>6567</v>
      </c>
      <c r="B6568">
        <v>254.94165699999999</v>
      </c>
      <c r="C6568">
        <v>4.8649610000000001</v>
      </c>
      <c r="H6568">
        <v>245.183446</v>
      </c>
      <c r="I6568">
        <v>5.8860070000000002</v>
      </c>
    </row>
    <row r="6569" spans="1:9" x14ac:dyDescent="0.25">
      <c r="A6569">
        <v>6568</v>
      </c>
      <c r="B6569">
        <v>254.94165699999999</v>
      </c>
      <c r="C6569">
        <v>4.8649610000000001</v>
      </c>
      <c r="H6569">
        <v>245.183446</v>
      </c>
      <c r="I6569">
        <v>5.8860070000000002</v>
      </c>
    </row>
    <row r="6570" spans="1:9" x14ac:dyDescent="0.25">
      <c r="A6570">
        <v>6569</v>
      </c>
      <c r="B6570">
        <v>254.94165699999999</v>
      </c>
      <c r="C6570">
        <v>4.8649610000000001</v>
      </c>
      <c r="H6570">
        <v>245.30387999999999</v>
      </c>
      <c r="I6570">
        <v>5.8259400000000001</v>
      </c>
    </row>
    <row r="6571" spans="1:9" x14ac:dyDescent="0.25">
      <c r="A6571">
        <v>6570</v>
      </c>
      <c r="B6571">
        <v>254.94165699999999</v>
      </c>
      <c r="C6571">
        <v>4.8649610000000001</v>
      </c>
      <c r="H6571">
        <v>245.30387999999999</v>
      </c>
      <c r="I6571">
        <v>5.8259400000000001</v>
      </c>
    </row>
    <row r="6572" spans="1:9" x14ac:dyDescent="0.25">
      <c r="A6572">
        <v>6571</v>
      </c>
      <c r="B6572">
        <v>254.94165699999999</v>
      </c>
      <c r="C6572">
        <v>4.8649610000000001</v>
      </c>
      <c r="H6572">
        <v>245.30387999999999</v>
      </c>
      <c r="I6572">
        <v>5.8259400000000001</v>
      </c>
    </row>
    <row r="6573" spans="1:9" x14ac:dyDescent="0.25">
      <c r="A6573">
        <v>6572</v>
      </c>
      <c r="B6573">
        <v>254.94165699999999</v>
      </c>
      <c r="C6573">
        <v>4.8649610000000001</v>
      </c>
      <c r="H6573">
        <v>245.30387999999999</v>
      </c>
      <c r="I6573">
        <v>5.8259400000000001</v>
      </c>
    </row>
    <row r="6574" spans="1:9" x14ac:dyDescent="0.25">
      <c r="A6574">
        <v>6573</v>
      </c>
      <c r="B6574">
        <v>254.94165699999999</v>
      </c>
      <c r="C6574">
        <v>4.8649610000000001</v>
      </c>
      <c r="H6574">
        <v>245.30387999999999</v>
      </c>
      <c r="I6574">
        <v>5.8259400000000001</v>
      </c>
    </row>
    <row r="6575" spans="1:9" x14ac:dyDescent="0.25">
      <c r="A6575">
        <v>6574</v>
      </c>
      <c r="B6575">
        <v>254.94165699999999</v>
      </c>
      <c r="C6575">
        <v>4.8649610000000001</v>
      </c>
      <c r="H6575">
        <v>245.30387999999999</v>
      </c>
      <c r="I6575">
        <v>5.8259400000000001</v>
      </c>
    </row>
    <row r="6576" spans="1:9" x14ac:dyDescent="0.25">
      <c r="A6576">
        <v>6575</v>
      </c>
      <c r="B6576">
        <v>254.94165699999999</v>
      </c>
      <c r="C6576">
        <v>4.8649610000000001</v>
      </c>
      <c r="H6576">
        <v>245.30387999999999</v>
      </c>
      <c r="I6576">
        <v>5.8259400000000001</v>
      </c>
    </row>
    <row r="6577" spans="1:9" x14ac:dyDescent="0.25">
      <c r="A6577">
        <v>6576</v>
      </c>
      <c r="B6577">
        <v>254.94165699999999</v>
      </c>
      <c r="C6577">
        <v>4.8649610000000001</v>
      </c>
      <c r="H6577">
        <v>245.36414600000001</v>
      </c>
      <c r="I6577">
        <v>5.8259400000000001</v>
      </c>
    </row>
    <row r="6578" spans="1:9" x14ac:dyDescent="0.25">
      <c r="A6578">
        <v>6577</v>
      </c>
      <c r="B6578">
        <v>254.94165699999999</v>
      </c>
      <c r="C6578">
        <v>4.8649610000000001</v>
      </c>
      <c r="H6578">
        <v>245.36414600000001</v>
      </c>
      <c r="I6578">
        <v>5.7058049999999998</v>
      </c>
    </row>
    <row r="6579" spans="1:9" x14ac:dyDescent="0.25">
      <c r="A6579">
        <v>6578</v>
      </c>
      <c r="B6579">
        <v>254.94165699999999</v>
      </c>
      <c r="C6579">
        <v>4.8649610000000001</v>
      </c>
      <c r="H6579">
        <v>245.48457999999999</v>
      </c>
      <c r="I6579">
        <v>5.7058049999999998</v>
      </c>
    </row>
    <row r="6580" spans="1:9" x14ac:dyDescent="0.25">
      <c r="A6580">
        <v>6579</v>
      </c>
      <c r="B6580">
        <v>254.94165699999999</v>
      </c>
      <c r="C6580">
        <v>4.8649610000000001</v>
      </c>
      <c r="D6580">
        <v>260.96532999999999</v>
      </c>
      <c r="E6580">
        <v>7.2073900000000002</v>
      </c>
      <c r="H6580">
        <v>245.48457999999999</v>
      </c>
      <c r="I6580">
        <v>5.7058049999999998</v>
      </c>
    </row>
    <row r="6581" spans="1:9" x14ac:dyDescent="0.25">
      <c r="A6581">
        <v>6580</v>
      </c>
      <c r="B6581">
        <v>254.94165699999999</v>
      </c>
      <c r="C6581">
        <v>4.8649610000000001</v>
      </c>
      <c r="D6581">
        <v>260.96532999999999</v>
      </c>
      <c r="E6581">
        <v>7.2073900000000002</v>
      </c>
      <c r="H6581">
        <v>245.48457999999999</v>
      </c>
      <c r="I6581">
        <v>5.7058049999999998</v>
      </c>
    </row>
    <row r="6582" spans="1:9" x14ac:dyDescent="0.25">
      <c r="A6582">
        <v>6581</v>
      </c>
      <c r="B6582">
        <v>254.94165699999999</v>
      </c>
      <c r="C6582">
        <v>4.8649610000000001</v>
      </c>
      <c r="D6582">
        <v>260.96532999999999</v>
      </c>
      <c r="E6582">
        <v>7.2073900000000002</v>
      </c>
      <c r="H6582">
        <v>245.48457999999999</v>
      </c>
      <c r="I6582">
        <v>5.7058049999999998</v>
      </c>
    </row>
    <row r="6583" spans="1:9" x14ac:dyDescent="0.25">
      <c r="A6583">
        <v>6582</v>
      </c>
      <c r="D6583">
        <v>260.96532999999999</v>
      </c>
      <c r="E6583">
        <v>7.2073900000000002</v>
      </c>
      <c r="F6583">
        <v>251.92982000000001</v>
      </c>
      <c r="G6583">
        <v>3.0030709999999998</v>
      </c>
      <c r="H6583">
        <v>245.48457999999999</v>
      </c>
      <c r="I6583">
        <v>5.7058049999999998</v>
      </c>
    </row>
    <row r="6584" spans="1:9" x14ac:dyDescent="0.25">
      <c r="A6584">
        <v>6583</v>
      </c>
      <c r="D6584">
        <v>260.96532999999999</v>
      </c>
      <c r="E6584">
        <v>7.2073900000000002</v>
      </c>
      <c r="F6584">
        <v>251.92982000000001</v>
      </c>
      <c r="G6584">
        <v>3.0030709999999998</v>
      </c>
      <c r="H6584">
        <v>245.48457999999999</v>
      </c>
      <c r="I6584">
        <v>5.7058049999999998</v>
      </c>
    </row>
    <row r="6585" spans="1:9" x14ac:dyDescent="0.25">
      <c r="A6585">
        <v>6584</v>
      </c>
      <c r="D6585">
        <v>260.96532999999999</v>
      </c>
      <c r="E6585">
        <v>7.2073900000000002</v>
      </c>
      <c r="F6585">
        <v>251.92982000000001</v>
      </c>
      <c r="G6585">
        <v>3.0030709999999998</v>
      </c>
      <c r="H6585">
        <v>245.48457999999999</v>
      </c>
      <c r="I6585">
        <v>5.7058049999999998</v>
      </c>
    </row>
    <row r="6586" spans="1:9" x14ac:dyDescent="0.25">
      <c r="A6586">
        <v>6585</v>
      </c>
      <c r="D6586">
        <v>260.96532999999999</v>
      </c>
      <c r="E6586">
        <v>7.2073900000000002</v>
      </c>
      <c r="F6586">
        <v>251.92982000000001</v>
      </c>
      <c r="G6586">
        <v>3.0030709999999998</v>
      </c>
      <c r="H6586">
        <v>245.72554700000001</v>
      </c>
      <c r="I6586">
        <v>5.7658719999999999</v>
      </c>
    </row>
    <row r="6587" spans="1:9" x14ac:dyDescent="0.25">
      <c r="A6587">
        <v>6586</v>
      </c>
      <c r="D6587">
        <v>260.96532999999999</v>
      </c>
      <c r="E6587">
        <v>7.2073900000000002</v>
      </c>
      <c r="F6587">
        <v>251.92982000000001</v>
      </c>
      <c r="G6587">
        <v>3.0030709999999998</v>
      </c>
      <c r="H6587">
        <v>245.72554700000001</v>
      </c>
      <c r="I6587">
        <v>5.7658719999999999</v>
      </c>
    </row>
    <row r="6588" spans="1:9" x14ac:dyDescent="0.25">
      <c r="A6588">
        <v>6587</v>
      </c>
      <c r="D6588">
        <v>260.96532999999999</v>
      </c>
      <c r="E6588">
        <v>7.2073900000000002</v>
      </c>
      <c r="F6588">
        <v>251.92982000000001</v>
      </c>
      <c r="G6588">
        <v>3.0030709999999998</v>
      </c>
      <c r="H6588">
        <v>245.72554700000001</v>
      </c>
      <c r="I6588">
        <v>5.7658719999999999</v>
      </c>
    </row>
    <row r="6589" spans="1:9" x14ac:dyDescent="0.25">
      <c r="A6589">
        <v>6588</v>
      </c>
      <c r="D6589">
        <v>260.96532999999999</v>
      </c>
      <c r="E6589">
        <v>7.2073900000000002</v>
      </c>
      <c r="F6589">
        <v>251.92982000000001</v>
      </c>
      <c r="G6589">
        <v>3.0030709999999998</v>
      </c>
      <c r="H6589">
        <v>245.72554700000001</v>
      </c>
      <c r="I6589">
        <v>5.7658719999999999</v>
      </c>
    </row>
    <row r="6590" spans="1:9" x14ac:dyDescent="0.25">
      <c r="A6590">
        <v>6589</v>
      </c>
      <c r="D6590">
        <v>260.96532999999999</v>
      </c>
      <c r="E6590">
        <v>7.2073900000000002</v>
      </c>
      <c r="F6590">
        <v>251.92982000000001</v>
      </c>
      <c r="G6590">
        <v>3.0030709999999998</v>
      </c>
      <c r="H6590">
        <v>245.72554700000001</v>
      </c>
      <c r="I6590">
        <v>5.7658719999999999</v>
      </c>
    </row>
    <row r="6591" spans="1:9" x14ac:dyDescent="0.25">
      <c r="A6591">
        <v>6590</v>
      </c>
      <c r="D6591">
        <v>260.96532999999999</v>
      </c>
      <c r="E6591">
        <v>7.2073900000000002</v>
      </c>
      <c r="F6591">
        <v>251.92982000000001</v>
      </c>
      <c r="G6591">
        <v>3.0030709999999998</v>
      </c>
      <c r="H6591">
        <v>245.90624700000001</v>
      </c>
      <c r="I6591">
        <v>5.7658719999999999</v>
      </c>
    </row>
    <row r="6592" spans="1:9" x14ac:dyDescent="0.25">
      <c r="A6592">
        <v>6591</v>
      </c>
      <c r="D6592">
        <v>260.96532999999999</v>
      </c>
      <c r="E6592">
        <v>7.2073900000000002</v>
      </c>
      <c r="F6592">
        <v>251.92982000000001</v>
      </c>
      <c r="G6592">
        <v>3.0030709999999998</v>
      </c>
      <c r="H6592">
        <v>245.90624700000001</v>
      </c>
      <c r="I6592">
        <v>5.7658719999999999</v>
      </c>
    </row>
    <row r="6593" spans="1:11" x14ac:dyDescent="0.25">
      <c r="A6593">
        <v>6592</v>
      </c>
      <c r="D6593">
        <v>260.96532999999999</v>
      </c>
      <c r="E6593">
        <v>7.2073900000000002</v>
      </c>
      <c r="F6593">
        <v>251.92982000000001</v>
      </c>
      <c r="G6593">
        <v>3.0030709999999998</v>
      </c>
      <c r="H6593">
        <v>246.14721399999999</v>
      </c>
      <c r="I6593">
        <v>5.6457369999999996</v>
      </c>
    </row>
    <row r="6594" spans="1:11" x14ac:dyDescent="0.25">
      <c r="A6594">
        <v>6593</v>
      </c>
      <c r="D6594">
        <v>261.02549699999997</v>
      </c>
      <c r="E6594">
        <v>7.2073900000000002</v>
      </c>
      <c r="F6594">
        <v>251.92982000000001</v>
      </c>
      <c r="G6594">
        <v>3.0030709999999998</v>
      </c>
      <c r="H6594">
        <v>246.14721399999999</v>
      </c>
      <c r="I6594">
        <v>5.6457369999999996</v>
      </c>
    </row>
    <row r="6595" spans="1:11" x14ac:dyDescent="0.25">
      <c r="A6595">
        <v>6594</v>
      </c>
      <c r="D6595">
        <v>261.02549699999997</v>
      </c>
      <c r="E6595">
        <v>7.2073900000000002</v>
      </c>
      <c r="F6595">
        <v>251.92982000000001</v>
      </c>
      <c r="G6595">
        <v>3.0030709999999998</v>
      </c>
      <c r="H6595">
        <v>246.207381</v>
      </c>
      <c r="I6595">
        <v>5.6457369999999996</v>
      </c>
    </row>
    <row r="6596" spans="1:11" x14ac:dyDescent="0.25">
      <c r="A6596">
        <v>6595</v>
      </c>
      <c r="D6596">
        <v>261.02549699999997</v>
      </c>
      <c r="E6596">
        <v>7.2073900000000002</v>
      </c>
      <c r="F6596">
        <v>251.92982000000001</v>
      </c>
      <c r="G6596">
        <v>3.0030709999999998</v>
      </c>
      <c r="H6596">
        <v>246.80974900000001</v>
      </c>
      <c r="I6596">
        <v>5.6457369999999996</v>
      </c>
    </row>
    <row r="6597" spans="1:11" x14ac:dyDescent="0.25">
      <c r="A6597">
        <v>6596</v>
      </c>
      <c r="J6597">
        <v>210.00547299999999</v>
      </c>
      <c r="K6597">
        <v>11.952216</v>
      </c>
    </row>
    <row r="6598" spans="1:11" x14ac:dyDescent="0.25">
      <c r="A6598">
        <v>6597</v>
      </c>
    </row>
    <row r="6599" spans="1:11" x14ac:dyDescent="0.25">
      <c r="A6599">
        <v>6598</v>
      </c>
    </row>
    <row r="6600" spans="1:11" x14ac:dyDescent="0.25">
      <c r="A6600">
        <v>6599</v>
      </c>
    </row>
    <row r="6601" spans="1:11" x14ac:dyDescent="0.25">
      <c r="A6601">
        <v>6600</v>
      </c>
    </row>
    <row r="6602" spans="1:11" x14ac:dyDescent="0.25">
      <c r="A6602">
        <v>6601</v>
      </c>
    </row>
    <row r="6603" spans="1:11" x14ac:dyDescent="0.25">
      <c r="A6603">
        <v>6602</v>
      </c>
    </row>
    <row r="6604" spans="1:11" x14ac:dyDescent="0.25">
      <c r="A6604">
        <v>6603</v>
      </c>
    </row>
    <row r="6605" spans="1:11" x14ac:dyDescent="0.25">
      <c r="A6605">
        <v>6604</v>
      </c>
    </row>
    <row r="6606" spans="1:11" x14ac:dyDescent="0.25">
      <c r="A6606">
        <v>6605</v>
      </c>
    </row>
    <row r="6607" spans="1:11" x14ac:dyDescent="0.25">
      <c r="A6607">
        <v>6606</v>
      </c>
    </row>
    <row r="6608" spans="1:1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39"/>
  <sheetViews>
    <sheetView tabSelected="1" workbookViewId="0"/>
  </sheetViews>
  <sheetFormatPr defaultRowHeight="15" x14ac:dyDescent="0.25"/>
  <cols>
    <col min="1" max="1" width="5" bestFit="1" customWidth="1"/>
    <col min="2" max="5" width="2" bestFit="1" customWidth="1"/>
    <col min="6" max="6" width="14.85546875" bestFit="1" customWidth="1"/>
    <col min="11" max="11" width="11" bestFit="1" customWidth="1"/>
    <col min="12" max="12" width="12" bestFit="1" customWidth="1"/>
    <col min="14" max="14" width="12" bestFit="1" customWidth="1"/>
    <col min="15" max="15" width="11" bestFit="1" customWidth="1"/>
    <col min="16" max="16" width="8.85546875" bestFit="1" customWidth="1"/>
    <col min="17" max="28" width="12" bestFit="1" customWidth="1"/>
    <col min="30" max="30" width="12.5703125" bestFit="1" customWidth="1"/>
    <col min="32" max="32" width="9.5703125" bestFit="1" customWidth="1"/>
    <col min="33" max="33" width="9.28515625" bestFit="1" customWidth="1"/>
    <col min="35" max="35" width="9.28515625" bestFit="1" customWidth="1"/>
    <col min="36" max="36" width="9" bestFit="1" customWidth="1"/>
    <col min="37" max="37" width="9.5703125" bestFit="1" customWidth="1"/>
    <col min="38" max="38" width="9.28515625" bestFit="1" customWidth="1"/>
    <col min="39" max="39" width="9.42578125" bestFit="1" customWidth="1"/>
    <col min="40" max="40" width="9.28515625" bestFit="1" customWidth="1"/>
    <col min="41" max="41" width="9" bestFit="1" customWidth="1"/>
    <col min="42" max="42" width="9.42578125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2" width="12" bestFit="1" customWidth="1"/>
    <col min="63" max="63" width="3.28515625" bestFit="1" customWidth="1"/>
    <col min="64" max="65" width="12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8" width="12" bestFit="1" customWidth="1"/>
    <col min="119" max="119" width="9.42578125" bestFit="1" customWidth="1"/>
    <col min="120" max="122" width="12" bestFit="1" customWidth="1"/>
    <col min="124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2" width="12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</cols>
  <sheetData>
    <row r="1" spans="1:162" x14ac:dyDescent="0.25">
      <c r="A1">
        <v>200</v>
      </c>
      <c r="F1" t="s">
        <v>9</v>
      </c>
      <c r="K1" t="s">
        <v>214</v>
      </c>
      <c r="L1" t="s">
        <v>213</v>
      </c>
      <c r="N1" t="s">
        <v>215</v>
      </c>
      <c r="O1" t="s">
        <v>216</v>
      </c>
      <c r="P1" t="s">
        <v>273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268</v>
      </c>
      <c r="FA1">
        <v>109.88948970163008</v>
      </c>
      <c r="FC1" t="s">
        <v>209</v>
      </c>
      <c r="FD1" t="s">
        <v>212</v>
      </c>
      <c r="FE1" t="s">
        <v>292</v>
      </c>
    </row>
    <row r="2" spans="1:162" x14ac:dyDescent="0.25">
      <c r="A2">
        <v>1</v>
      </c>
      <c r="K2">
        <v>89.344262295081961</v>
      </c>
      <c r="L2">
        <v>244</v>
      </c>
      <c r="N2">
        <v>90.476190476190482</v>
      </c>
      <c r="O2">
        <v>96.992481203007515</v>
      </c>
      <c r="P2" t="s">
        <v>274</v>
      </c>
      <c r="Q2">
        <v>0.42595588790946703</v>
      </c>
      <c r="R2">
        <v>0.35969789410018427</v>
      </c>
      <c r="S2">
        <v>0.19425692928308541</v>
      </c>
      <c r="T2">
        <v>0.42176380229899535</v>
      </c>
      <c r="U2">
        <v>0.1729798855239687</v>
      </c>
      <c r="V2">
        <v>0.31637757628810403</v>
      </c>
      <c r="W2">
        <v>0.35210553238882231</v>
      </c>
      <c r="X2">
        <v>0.17359749563821852</v>
      </c>
      <c r="Y2">
        <v>0.36719094716766854</v>
      </c>
      <c r="Z2">
        <v>0.20872730137215986</v>
      </c>
      <c r="AA2">
        <v>0.30497881010650468</v>
      </c>
      <c r="AB2">
        <v>0.36358357108838057</v>
      </c>
      <c r="AD2" t="s">
        <v>274</v>
      </c>
      <c r="AE2" t="e">
        <v>#DIV/0!</v>
      </c>
      <c r="AF2" t="e">
        <v>#DIV/0!</v>
      </c>
      <c r="AG2" t="e">
        <v>#DIV/0!</v>
      </c>
      <c r="AH2" t="e">
        <v>#DIV/0!</v>
      </c>
      <c r="AI2" t="e">
        <v>#DIV/0!</v>
      </c>
      <c r="AJ2" t="e">
        <v>#DIV/0!</v>
      </c>
      <c r="AK2" t="e">
        <v>#DIV/0!</v>
      </c>
      <c r="AL2" t="e">
        <v>#DIV/0!</v>
      </c>
      <c r="AM2" t="e">
        <v>#DIV/0!</v>
      </c>
      <c r="AN2" t="e">
        <v>#DIV/0!</v>
      </c>
      <c r="AO2" t="e">
        <v>#DIV/0!</v>
      </c>
      <c r="AP2" t="e">
        <v>#DIV/0!</v>
      </c>
      <c r="AR2" t="s">
        <v>129</v>
      </c>
      <c r="AS2">
        <v>16.746031746031743</v>
      </c>
      <c r="AT2">
        <v>19.56666666666667</v>
      </c>
      <c r="AU2" t="s">
        <v>130</v>
      </c>
      <c r="AV2">
        <v>16.222222222222225</v>
      </c>
      <c r="AW2">
        <v>19.75409836065575</v>
      </c>
      <c r="AX2" t="s">
        <v>131</v>
      </c>
      <c r="AY2">
        <v>19.266666666666669</v>
      </c>
      <c r="AZ2">
        <v>18.431034482758623</v>
      </c>
      <c r="BA2" t="s">
        <v>132</v>
      </c>
      <c r="BB2">
        <v>18.163934426229517</v>
      </c>
      <c r="BC2">
        <v>19.542372881355941</v>
      </c>
      <c r="BE2" t="s">
        <v>139</v>
      </c>
      <c r="BF2">
        <v>44.955731109981699</v>
      </c>
      <c r="BG2">
        <v>6.6799872880503397</v>
      </c>
      <c r="BI2">
        <v>44.391497793292494</v>
      </c>
      <c r="BJ2">
        <v>5.8282973368335886</v>
      </c>
      <c r="BL2">
        <v>50.244956030079997</v>
      </c>
      <c r="BM2">
        <v>6.1378504792109929</v>
      </c>
      <c r="BO2">
        <v>46.847969293501492</v>
      </c>
      <c r="BP2">
        <v>7.4678619568962468</v>
      </c>
      <c r="BQ2" t="s">
        <v>37</v>
      </c>
      <c r="BR2">
        <v>19.684996413150991</v>
      </c>
      <c r="BS2">
        <v>19.637322614834989</v>
      </c>
      <c r="BT2">
        <v>20.4175999488501</v>
      </c>
      <c r="BU2">
        <v>20.459415027465415</v>
      </c>
      <c r="BV2">
        <v>0.17891666666666659</v>
      </c>
      <c r="BW2">
        <v>0.1786065573770492</v>
      </c>
      <c r="BX2">
        <v>0.18577586206896543</v>
      </c>
      <c r="BY2">
        <v>0.18652542372881345</v>
      </c>
      <c r="BZ2" t="s">
        <v>37</v>
      </c>
      <c r="CA2">
        <v>25.58661826948272</v>
      </c>
      <c r="CB2">
        <v>35.24985924770553</v>
      </c>
      <c r="CC2">
        <v>58.577050751704149</v>
      </c>
      <c r="CE2">
        <v>26.403508318174804</v>
      </c>
      <c r="CF2">
        <v>60.53033714306607</v>
      </c>
      <c r="CG2">
        <v>42.887466199381834</v>
      </c>
      <c r="CI2">
        <v>37.37169333362143</v>
      </c>
      <c r="CJ2">
        <v>66.414717474234337</v>
      </c>
      <c r="CK2">
        <v>28.334649671828412</v>
      </c>
      <c r="CM2">
        <v>60.639655170991517</v>
      </c>
      <c r="CN2">
        <v>45.428684533837604</v>
      </c>
      <c r="CO2">
        <v>23.392184900465828</v>
      </c>
      <c r="CQ2">
        <v>11.928755614071846</v>
      </c>
      <c r="CR2">
        <v>28.414711184024171</v>
      </c>
      <c r="CS2">
        <v>56.858490031864648</v>
      </c>
      <c r="CU2">
        <v>11.356215959363853</v>
      </c>
      <c r="CV2">
        <v>63.879345289404434</v>
      </c>
      <c r="CW2">
        <v>34.964719560781859</v>
      </c>
      <c r="CY2">
        <v>26.946006233130369</v>
      </c>
      <c r="CZ2">
        <v>57.828925735552538</v>
      </c>
      <c r="DA2">
        <v>21.490260510447953</v>
      </c>
      <c r="DC2">
        <v>51.728769288393849</v>
      </c>
      <c r="DD2">
        <v>33.569086304155903</v>
      </c>
      <c r="DE2">
        <v>26.45447552247775</v>
      </c>
      <c r="DH2">
        <v>2.441666666666667E-2</v>
      </c>
      <c r="DI2">
        <v>3.3916666666666664E-2</v>
      </c>
      <c r="DJ2">
        <v>5.7416666666666664E-2</v>
      </c>
      <c r="DL2">
        <v>2.5163934426229505E-2</v>
      </c>
      <c r="DM2">
        <v>0.06</v>
      </c>
      <c r="DN2">
        <v>4.2786885245901643E-2</v>
      </c>
      <c r="DP2">
        <v>3.4655172413793102E-2</v>
      </c>
      <c r="DQ2">
        <v>6.1810344827586211E-2</v>
      </c>
      <c r="DR2">
        <v>2.3189655172413795E-2</v>
      </c>
      <c r="DT2">
        <v>5.8728813559322031E-2</v>
      </c>
      <c r="DU2">
        <v>4.4830508474576272E-2</v>
      </c>
      <c r="DV2">
        <v>2.2542372881355934E-2</v>
      </c>
      <c r="DX2">
        <v>1.0079365079365079E-2</v>
      </c>
      <c r="DY2">
        <v>2.7619047619047619E-2</v>
      </c>
      <c r="DZ2">
        <v>4.6587301587301594E-2</v>
      </c>
      <c r="EB2">
        <v>8.968253968253969E-3</v>
      </c>
      <c r="EC2">
        <v>5.2063492063492062E-2</v>
      </c>
      <c r="ED2">
        <v>3.0555555555555555E-2</v>
      </c>
      <c r="EF2">
        <v>0.03</v>
      </c>
      <c r="EG2">
        <v>5.5083333333333338E-2</v>
      </c>
      <c r="EH2">
        <v>2.1166666666666667E-2</v>
      </c>
      <c r="EJ2">
        <v>4.7459016393442618E-2</v>
      </c>
      <c r="EK2">
        <v>3.1557377049180324E-2</v>
      </c>
      <c r="EL2">
        <v>2.1475409836065572E-2</v>
      </c>
      <c r="EM2" t="s">
        <v>183</v>
      </c>
      <c r="EN2">
        <v>31</v>
      </c>
      <c r="EO2">
        <v>1.3069139966273187</v>
      </c>
      <c r="EP2">
        <v>0.155</v>
      </c>
      <c r="EQ2" t="s">
        <v>37</v>
      </c>
      <c r="ER2">
        <v>1.8172392615384618</v>
      </c>
      <c r="ES2">
        <v>2.9486940952380953</v>
      </c>
      <c r="ET2" t="s">
        <v>37</v>
      </c>
      <c r="EU2">
        <v>2.8313320833333333</v>
      </c>
      <c r="EV2">
        <v>4.0343583333333335</v>
      </c>
      <c r="EW2" t="s">
        <v>37</v>
      </c>
      <c r="EX2">
        <v>3.6366766114501194</v>
      </c>
      <c r="EY2">
        <v>4.092129331842683</v>
      </c>
      <c r="EZ2" t="s">
        <v>269</v>
      </c>
      <c r="FA2">
        <v>113.42542548485763</v>
      </c>
      <c r="FC2">
        <v>0.13680327868852465</v>
      </c>
      <c r="FD2">
        <v>20.215410107705058</v>
      </c>
      <c r="FE2" t="s">
        <v>129</v>
      </c>
      <c r="FF2">
        <v>5.4681027340513673</v>
      </c>
    </row>
    <row r="3" spans="1:162" x14ac:dyDescent="0.25">
      <c r="A3">
        <v>738</v>
      </c>
      <c r="L3" t="s">
        <v>217</v>
      </c>
      <c r="O3" t="s">
        <v>223</v>
      </c>
      <c r="P3" t="s">
        <v>38</v>
      </c>
      <c r="Q3">
        <v>7.3880487027998459E-2</v>
      </c>
      <c r="R3">
        <v>0.12108678379159434</v>
      </c>
      <c r="S3">
        <v>0.13418481383483766</v>
      </c>
      <c r="T3">
        <v>7.7141350217111715E-2</v>
      </c>
      <c r="U3">
        <v>0.11745965743176763</v>
      </c>
      <c r="V3">
        <v>0.15332376362989625</v>
      </c>
      <c r="W3">
        <v>0.11688594059792858</v>
      </c>
      <c r="X3">
        <v>0.11827023355862312</v>
      </c>
      <c r="Y3">
        <v>0.12209007821035968</v>
      </c>
      <c r="Z3">
        <v>0.14536915886958349</v>
      </c>
      <c r="AA3">
        <v>0.15101047847357296</v>
      </c>
      <c r="AB3">
        <v>0.12284242485622555</v>
      </c>
      <c r="AD3" t="s">
        <v>38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55.044268890018309</v>
      </c>
      <c r="BG3">
        <v>6.6799872880502837</v>
      </c>
      <c r="BI3">
        <v>55.608502206707492</v>
      </c>
      <c r="BJ3">
        <v>5.8282973368336721</v>
      </c>
      <c r="BL3">
        <v>49.755043969920003</v>
      </c>
      <c r="BM3">
        <v>6.1378504792109929</v>
      </c>
      <c r="BO3">
        <v>52.66523975290329</v>
      </c>
      <c r="BP3">
        <v>7.5754689294511497</v>
      </c>
      <c r="BQ3" t="s">
        <v>38</v>
      </c>
      <c r="BR3">
        <v>4.1696592783527917</v>
      </c>
      <c r="BS3">
        <v>4.3862755181603763</v>
      </c>
      <c r="BT3">
        <v>4.1431626902810494</v>
      </c>
      <c r="BU3">
        <v>4.9091550347256394</v>
      </c>
      <c r="BV3">
        <v>2.4993078137801907E-2</v>
      </c>
      <c r="BW3">
        <v>2.6506778182522707E-2</v>
      </c>
      <c r="BX3">
        <v>3.1978634920038225E-2</v>
      </c>
      <c r="BY3">
        <v>3.9252215370031408E-2</v>
      </c>
      <c r="BZ3" t="s">
        <v>38</v>
      </c>
      <c r="CA3">
        <v>18.008379623043851</v>
      </c>
      <c r="CB3">
        <v>21.068462412381837</v>
      </c>
      <c r="CC3">
        <v>27.577849296867694</v>
      </c>
      <c r="CE3">
        <v>17.915930694032259</v>
      </c>
      <c r="CF3">
        <v>27.613697208122169</v>
      </c>
      <c r="CG3">
        <v>28.153404251254024</v>
      </c>
      <c r="CI3">
        <v>19.949345174878804</v>
      </c>
      <c r="CJ3">
        <v>25.37311348469192</v>
      </c>
      <c r="CK3">
        <v>26.330682196919934</v>
      </c>
      <c r="CM3">
        <v>27.917181805620594</v>
      </c>
      <c r="CN3">
        <v>26.090398964277608</v>
      </c>
      <c r="CO3">
        <v>19.948372962770073</v>
      </c>
      <c r="CQ3">
        <v>15.878889012654842</v>
      </c>
      <c r="CR3">
        <v>28.416699720039695</v>
      </c>
      <c r="CS3">
        <v>31.450389391163338</v>
      </c>
      <c r="CU3">
        <v>16.150106874319167</v>
      </c>
      <c r="CV3">
        <v>27.995591446660118</v>
      </c>
      <c r="CW3">
        <v>33.861575312651865</v>
      </c>
      <c r="CY3">
        <v>24.413829511137756</v>
      </c>
      <c r="CZ3">
        <v>23.50695746652492</v>
      </c>
      <c r="DA3">
        <v>20.20676754669854</v>
      </c>
      <c r="DC3">
        <v>28.239666587227486</v>
      </c>
      <c r="DD3">
        <v>31.006811811875302</v>
      </c>
      <c r="DE3">
        <v>27.088728651397034</v>
      </c>
      <c r="DH3">
        <v>1.6598235220329258E-2</v>
      </c>
      <c r="DI3">
        <v>1.9853097497015137E-2</v>
      </c>
      <c r="DJ3">
        <v>2.8081172694298325E-2</v>
      </c>
      <c r="DL3">
        <v>1.5941748469421261E-2</v>
      </c>
      <c r="DM3">
        <v>2.8195744359743369E-2</v>
      </c>
      <c r="DN3">
        <v>2.9190817479759146E-2</v>
      </c>
      <c r="DP3">
        <v>2.0018896094613828E-2</v>
      </c>
      <c r="DQ3">
        <v>2.688014782785669E-2</v>
      </c>
      <c r="DR3">
        <v>1.9003653292867115E-2</v>
      </c>
      <c r="DT3">
        <v>2.8079217071113459E-2</v>
      </c>
      <c r="DU3">
        <v>2.8314217546212314E-2</v>
      </c>
      <c r="DV3">
        <v>2.0200991810661782E-2</v>
      </c>
      <c r="DX3">
        <v>1.412764572686908E-2</v>
      </c>
      <c r="DY3">
        <v>3.4099677688112826E-2</v>
      </c>
      <c r="DZ3">
        <v>2.5492335926474513E-2</v>
      </c>
      <c r="EB3">
        <v>1.225267351203501E-2</v>
      </c>
      <c r="EC3">
        <v>2.5282834298975501E-2</v>
      </c>
      <c r="ED3">
        <v>3.2690028951219072E-2</v>
      </c>
      <c r="EF3">
        <v>3.4383184695872898E-2</v>
      </c>
      <c r="EG3">
        <v>2.4014325997357179E-2</v>
      </c>
      <c r="EH3">
        <v>2.083768316171504E-2</v>
      </c>
      <c r="EJ3">
        <v>2.6420051583656304E-2</v>
      </c>
      <c r="EK3">
        <v>3.2743205193425974E-2</v>
      </c>
      <c r="EL3">
        <v>2.098301420782776E-2</v>
      </c>
      <c r="EM3" t="s">
        <v>184</v>
      </c>
      <c r="EN3">
        <v>420</v>
      </c>
      <c r="EO3">
        <v>17.706576728499158</v>
      </c>
      <c r="EP3">
        <v>2.1</v>
      </c>
      <c r="EQ3" t="s">
        <v>38</v>
      </c>
      <c r="ER3">
        <v>0.63794485528835709</v>
      </c>
      <c r="ES3">
        <v>0.73212480146538494</v>
      </c>
      <c r="ET3" t="s">
        <v>38</v>
      </c>
      <c r="EU3">
        <v>1.1814680722046365</v>
      </c>
      <c r="EV3">
        <v>0.77377599899723448</v>
      </c>
      <c r="EW3" t="s">
        <v>38</v>
      </c>
      <c r="EX3">
        <v>3.4523559806042909</v>
      </c>
      <c r="EY3">
        <v>3.5204365312372641</v>
      </c>
      <c r="EZ3" t="s">
        <v>272</v>
      </c>
      <c r="FA3">
        <v>32.116917078535899</v>
      </c>
      <c r="FC3">
        <v>3.5300389800541246E-2</v>
      </c>
      <c r="FE3" t="s">
        <v>130</v>
      </c>
      <c r="FF3">
        <v>5.5509527754763885</v>
      </c>
    </row>
    <row r="4" spans="1:162" x14ac:dyDescent="0.25">
      <c r="A4">
        <v>739</v>
      </c>
      <c r="L4">
        <v>23.360655737704921</v>
      </c>
      <c r="O4">
        <v>0</v>
      </c>
      <c r="AR4" t="s">
        <v>133</v>
      </c>
      <c r="AS4">
        <v>8.373015873015871E-2</v>
      </c>
      <c r="AT4">
        <v>2.4411926189815147E-2</v>
      </c>
      <c r="AV4">
        <v>8.111111111111112E-2</v>
      </c>
      <c r="AW4">
        <v>2.0029100692541584E-2</v>
      </c>
      <c r="AY4">
        <v>9.6333333333333354E-2</v>
      </c>
      <c r="AZ4">
        <v>2.747674928757815E-2</v>
      </c>
      <c r="BB4">
        <v>9.0819672131147583E-2</v>
      </c>
      <c r="BC4">
        <v>2.7082902476606319E-2</v>
      </c>
      <c r="EM4" t="s">
        <v>185</v>
      </c>
      <c r="EN4">
        <v>1633</v>
      </c>
      <c r="EO4">
        <v>68.844856661045526</v>
      </c>
      <c r="EP4">
        <v>8.1649999999999991</v>
      </c>
      <c r="FE4" t="s">
        <v>131</v>
      </c>
      <c r="FF4">
        <v>5.3024026512013265</v>
      </c>
    </row>
    <row r="5" spans="1:162" x14ac:dyDescent="0.25">
      <c r="A5">
        <v>740</v>
      </c>
      <c r="F5" t="s">
        <v>22</v>
      </c>
      <c r="L5" t="s">
        <v>218</v>
      </c>
      <c r="AR5" t="s">
        <v>134</v>
      </c>
      <c r="AS5">
        <v>9.7833333333333355E-2</v>
      </c>
      <c r="AT5">
        <v>1.3224485080701998E-2</v>
      </c>
      <c r="AV5">
        <v>9.8770491803278751E-2</v>
      </c>
      <c r="AW5">
        <v>1.3864094444069702E-2</v>
      </c>
      <c r="AY5">
        <v>9.2155172413793118E-2</v>
      </c>
      <c r="AZ5">
        <v>1.816377899869985E-2</v>
      </c>
      <c r="BB5">
        <v>9.7711864406779703E-2</v>
      </c>
      <c r="BC5">
        <v>2.3180737282209291E-2</v>
      </c>
      <c r="EM5" t="s">
        <v>186</v>
      </c>
      <c r="EN5">
        <v>263</v>
      </c>
      <c r="EO5">
        <v>11.08768971332209</v>
      </c>
      <c r="EP5">
        <v>1.3149999999999999</v>
      </c>
      <c r="FE5" t="s">
        <v>132</v>
      </c>
      <c r="FF5">
        <v>5.3852526926263469</v>
      </c>
    </row>
    <row r="6" spans="1:162" x14ac:dyDescent="0.25">
      <c r="A6">
        <v>741</v>
      </c>
      <c r="E6" s="1">
        <v>4</v>
      </c>
      <c r="L6">
        <v>56.147540983606561</v>
      </c>
      <c r="EM6" t="s">
        <v>187</v>
      </c>
      <c r="EN6">
        <v>25</v>
      </c>
      <c r="EO6">
        <v>1.0539629005059024</v>
      </c>
      <c r="EP6">
        <v>0.125</v>
      </c>
    </row>
    <row r="7" spans="1:162" x14ac:dyDescent="0.25">
      <c r="A7">
        <v>742</v>
      </c>
      <c r="E7" s="1">
        <v>4</v>
      </c>
      <c r="L7" t="s">
        <v>219</v>
      </c>
      <c r="EM7" t="s">
        <v>188</v>
      </c>
      <c r="EN7">
        <v>2372</v>
      </c>
    </row>
    <row r="8" spans="1:162" x14ac:dyDescent="0.25">
      <c r="A8">
        <v>743</v>
      </c>
      <c r="E8" s="1">
        <v>4</v>
      </c>
      <c r="L8">
        <v>9.8360655737704921</v>
      </c>
    </row>
    <row r="9" spans="1:162" x14ac:dyDescent="0.25">
      <c r="A9">
        <v>744</v>
      </c>
      <c r="E9" s="1">
        <v>4</v>
      </c>
      <c r="L9" t="s">
        <v>220</v>
      </c>
    </row>
    <row r="10" spans="1:162" x14ac:dyDescent="0.25">
      <c r="A10">
        <v>745</v>
      </c>
      <c r="E10" s="1">
        <v>4</v>
      </c>
      <c r="L10">
        <v>10.655737704918032</v>
      </c>
    </row>
    <row r="11" spans="1:162" x14ac:dyDescent="0.25">
      <c r="A11">
        <v>746</v>
      </c>
      <c r="E11" s="1">
        <v>4</v>
      </c>
    </row>
    <row r="12" spans="1:162" x14ac:dyDescent="0.25">
      <c r="A12">
        <v>747</v>
      </c>
      <c r="E12" s="1">
        <v>4</v>
      </c>
    </row>
    <row r="13" spans="1:162" x14ac:dyDescent="0.25">
      <c r="A13">
        <v>748</v>
      </c>
      <c r="E13" s="1">
        <v>4</v>
      </c>
    </row>
    <row r="14" spans="1:162" x14ac:dyDescent="0.25">
      <c r="A14">
        <v>749</v>
      </c>
      <c r="E14" s="1">
        <v>4</v>
      </c>
    </row>
    <row r="15" spans="1:162" x14ac:dyDescent="0.25">
      <c r="A15">
        <v>750</v>
      </c>
      <c r="E15" s="1">
        <v>4</v>
      </c>
    </row>
    <row r="16" spans="1:162" x14ac:dyDescent="0.25">
      <c r="A16">
        <v>751</v>
      </c>
      <c r="E16" s="1">
        <v>4</v>
      </c>
    </row>
    <row r="17" spans="1:5" x14ac:dyDescent="0.25">
      <c r="A17">
        <v>752</v>
      </c>
      <c r="E17" s="1">
        <v>4</v>
      </c>
    </row>
    <row r="18" spans="1:5" x14ac:dyDescent="0.25">
      <c r="A18">
        <v>753</v>
      </c>
      <c r="E18" s="1">
        <v>4</v>
      </c>
    </row>
    <row r="19" spans="1:5" x14ac:dyDescent="0.25">
      <c r="A19">
        <v>754</v>
      </c>
      <c r="E19" s="1">
        <v>4</v>
      </c>
    </row>
    <row r="20" spans="1:5" x14ac:dyDescent="0.25">
      <c r="A20">
        <v>755</v>
      </c>
      <c r="E20" s="1">
        <v>4</v>
      </c>
    </row>
    <row r="21" spans="1:5" x14ac:dyDescent="0.25">
      <c r="A21">
        <v>756</v>
      </c>
      <c r="B21" s="2">
        <v>1</v>
      </c>
      <c r="E21" s="1">
        <v>4</v>
      </c>
    </row>
    <row r="22" spans="1:5" x14ac:dyDescent="0.25">
      <c r="A22">
        <v>757</v>
      </c>
      <c r="B22" s="2">
        <v>1</v>
      </c>
      <c r="E22" s="1">
        <v>4</v>
      </c>
    </row>
    <row r="23" spans="1:5" x14ac:dyDescent="0.25">
      <c r="A23">
        <v>758</v>
      </c>
      <c r="B23" s="2">
        <v>1</v>
      </c>
      <c r="E23" s="1">
        <v>4</v>
      </c>
    </row>
    <row r="24" spans="1:5" x14ac:dyDescent="0.25">
      <c r="A24">
        <v>759</v>
      </c>
      <c r="B24" s="2">
        <v>1</v>
      </c>
      <c r="E24" s="1">
        <v>4</v>
      </c>
    </row>
    <row r="25" spans="1:5" x14ac:dyDescent="0.25">
      <c r="A25">
        <v>760</v>
      </c>
      <c r="B25" s="2">
        <v>1</v>
      </c>
      <c r="E25" s="1">
        <v>4</v>
      </c>
    </row>
    <row r="26" spans="1:5" x14ac:dyDescent="0.25">
      <c r="A26">
        <v>761</v>
      </c>
      <c r="B26" s="2">
        <v>1</v>
      </c>
      <c r="E26" s="1">
        <v>4</v>
      </c>
    </row>
    <row r="27" spans="1:5" x14ac:dyDescent="0.25">
      <c r="A27">
        <v>762</v>
      </c>
      <c r="B27" s="2">
        <v>1</v>
      </c>
      <c r="D27" s="3">
        <v>3</v>
      </c>
    </row>
    <row r="28" spans="1:5" x14ac:dyDescent="0.25">
      <c r="A28">
        <v>763</v>
      </c>
      <c r="B28" s="2">
        <v>1</v>
      </c>
      <c r="D28" s="3">
        <v>3</v>
      </c>
    </row>
    <row r="29" spans="1:5" x14ac:dyDescent="0.25">
      <c r="A29">
        <v>764</v>
      </c>
      <c r="B29" s="2">
        <v>1</v>
      </c>
      <c r="D29" s="3">
        <v>3</v>
      </c>
    </row>
    <row r="30" spans="1:5" x14ac:dyDescent="0.25">
      <c r="A30">
        <v>765</v>
      </c>
      <c r="B30" s="2">
        <v>1</v>
      </c>
      <c r="D30" s="3">
        <v>3</v>
      </c>
    </row>
    <row r="31" spans="1:5" x14ac:dyDescent="0.25">
      <c r="A31">
        <v>766</v>
      </c>
      <c r="B31" s="2">
        <v>1</v>
      </c>
      <c r="D31" s="3">
        <v>3</v>
      </c>
    </row>
    <row r="32" spans="1:5" x14ac:dyDescent="0.25">
      <c r="A32">
        <v>767</v>
      </c>
      <c r="B32" s="2">
        <v>1</v>
      </c>
      <c r="D32" s="3">
        <v>3</v>
      </c>
    </row>
    <row r="33" spans="1:5" x14ac:dyDescent="0.25">
      <c r="A33">
        <v>768</v>
      </c>
      <c r="B33" s="2">
        <v>1</v>
      </c>
      <c r="D33" s="3">
        <v>3</v>
      </c>
    </row>
    <row r="34" spans="1:5" x14ac:dyDescent="0.25">
      <c r="A34">
        <v>769</v>
      </c>
      <c r="B34" s="2">
        <v>1</v>
      </c>
      <c r="C34" s="4">
        <v>2</v>
      </c>
      <c r="D34" s="3">
        <v>3</v>
      </c>
    </row>
    <row r="35" spans="1:5" x14ac:dyDescent="0.25">
      <c r="A35">
        <v>770</v>
      </c>
      <c r="B35" s="2">
        <v>1</v>
      </c>
      <c r="C35" s="4">
        <v>2</v>
      </c>
      <c r="D35" s="3">
        <v>3</v>
      </c>
    </row>
    <row r="36" spans="1:5" x14ac:dyDescent="0.25">
      <c r="A36">
        <v>771</v>
      </c>
      <c r="B36" s="2">
        <v>1</v>
      </c>
      <c r="C36" s="4">
        <v>2</v>
      </c>
      <c r="D36" s="3">
        <v>3</v>
      </c>
    </row>
    <row r="37" spans="1:5" x14ac:dyDescent="0.25">
      <c r="A37">
        <v>772</v>
      </c>
      <c r="B37" s="2">
        <v>1</v>
      </c>
      <c r="C37" s="4">
        <v>2</v>
      </c>
      <c r="D37" s="3">
        <v>3</v>
      </c>
    </row>
    <row r="38" spans="1:5" x14ac:dyDescent="0.25">
      <c r="A38">
        <v>773</v>
      </c>
      <c r="C38" s="4">
        <v>2</v>
      </c>
      <c r="D38" s="3">
        <v>3</v>
      </c>
    </row>
    <row r="39" spans="1:5" x14ac:dyDescent="0.25">
      <c r="A39">
        <v>774</v>
      </c>
      <c r="C39" s="4">
        <v>2</v>
      </c>
      <c r="D39" s="3">
        <v>3</v>
      </c>
    </row>
    <row r="40" spans="1:5" x14ac:dyDescent="0.25">
      <c r="A40">
        <v>775</v>
      </c>
      <c r="C40" s="4">
        <v>2</v>
      </c>
      <c r="D40" s="3">
        <v>3</v>
      </c>
    </row>
    <row r="41" spans="1:5" x14ac:dyDescent="0.25">
      <c r="A41">
        <v>776</v>
      </c>
      <c r="C41" s="4">
        <v>2</v>
      </c>
      <c r="D41" s="3">
        <v>3</v>
      </c>
    </row>
    <row r="42" spans="1:5" x14ac:dyDescent="0.25">
      <c r="A42">
        <v>777</v>
      </c>
      <c r="C42" s="4">
        <v>2</v>
      </c>
      <c r="D42" s="3">
        <v>3</v>
      </c>
    </row>
    <row r="43" spans="1:5" x14ac:dyDescent="0.25">
      <c r="A43">
        <v>778</v>
      </c>
      <c r="C43" s="4">
        <v>2</v>
      </c>
      <c r="D43" s="3">
        <v>3</v>
      </c>
      <c r="E43" s="1">
        <v>4</v>
      </c>
    </row>
    <row r="44" spans="1:5" x14ac:dyDescent="0.25">
      <c r="A44">
        <v>779</v>
      </c>
      <c r="C44" s="4">
        <v>2</v>
      </c>
      <c r="E44" s="1">
        <v>4</v>
      </c>
    </row>
    <row r="45" spans="1:5" x14ac:dyDescent="0.25">
      <c r="A45">
        <v>780</v>
      </c>
      <c r="C45" s="4">
        <v>2</v>
      </c>
      <c r="E45" s="1">
        <v>4</v>
      </c>
    </row>
    <row r="46" spans="1:5" x14ac:dyDescent="0.25">
      <c r="A46">
        <v>781</v>
      </c>
      <c r="C46" s="4">
        <v>2</v>
      </c>
      <c r="E46" s="1">
        <v>4</v>
      </c>
    </row>
    <row r="47" spans="1:5" x14ac:dyDescent="0.25">
      <c r="A47">
        <v>782</v>
      </c>
      <c r="C47" s="4">
        <v>2</v>
      </c>
      <c r="E47" s="1">
        <v>4</v>
      </c>
    </row>
    <row r="48" spans="1:5" x14ac:dyDescent="0.25">
      <c r="A48">
        <v>783</v>
      </c>
      <c r="C48" s="4">
        <v>2</v>
      </c>
      <c r="E48" s="1">
        <v>4</v>
      </c>
    </row>
    <row r="49" spans="1:5" x14ac:dyDescent="0.25">
      <c r="A49">
        <v>784</v>
      </c>
      <c r="C49" s="4">
        <v>2</v>
      </c>
      <c r="E49" s="1">
        <v>4</v>
      </c>
    </row>
    <row r="50" spans="1:5" x14ac:dyDescent="0.25">
      <c r="A50">
        <v>785</v>
      </c>
      <c r="C50" s="4">
        <v>2</v>
      </c>
      <c r="E50" s="1">
        <v>4</v>
      </c>
    </row>
    <row r="51" spans="1:5" x14ac:dyDescent="0.25">
      <c r="A51">
        <v>786</v>
      </c>
      <c r="C51" s="4">
        <v>2</v>
      </c>
      <c r="E51" s="1">
        <v>4</v>
      </c>
    </row>
    <row r="52" spans="1:5" x14ac:dyDescent="0.25">
      <c r="A52">
        <v>787</v>
      </c>
      <c r="C52" s="4">
        <v>2</v>
      </c>
      <c r="E52" s="1">
        <v>4</v>
      </c>
    </row>
    <row r="53" spans="1:5" x14ac:dyDescent="0.25">
      <c r="A53">
        <v>788</v>
      </c>
      <c r="C53" s="4">
        <v>2</v>
      </c>
      <c r="E53" s="1">
        <v>4</v>
      </c>
    </row>
    <row r="54" spans="1:5" x14ac:dyDescent="0.25">
      <c r="A54">
        <v>789</v>
      </c>
      <c r="C54" s="4">
        <v>2</v>
      </c>
      <c r="E54" s="1">
        <v>4</v>
      </c>
    </row>
    <row r="55" spans="1:5" x14ac:dyDescent="0.25">
      <c r="A55">
        <v>790</v>
      </c>
      <c r="E55" s="1">
        <v>4</v>
      </c>
    </row>
    <row r="56" spans="1:5" x14ac:dyDescent="0.25">
      <c r="A56">
        <v>791</v>
      </c>
      <c r="B56" s="2">
        <v>1</v>
      </c>
      <c r="E56" s="1">
        <v>4</v>
      </c>
    </row>
    <row r="57" spans="1:5" x14ac:dyDescent="0.25">
      <c r="A57">
        <v>792</v>
      </c>
      <c r="B57" s="2">
        <v>1</v>
      </c>
      <c r="E57" s="1">
        <v>4</v>
      </c>
    </row>
    <row r="58" spans="1:5" x14ac:dyDescent="0.25">
      <c r="A58">
        <v>793</v>
      </c>
      <c r="B58" s="2">
        <v>1</v>
      </c>
      <c r="E58" s="1">
        <v>4</v>
      </c>
    </row>
    <row r="59" spans="1:5" x14ac:dyDescent="0.25">
      <c r="A59">
        <v>794</v>
      </c>
      <c r="B59" s="2">
        <v>1</v>
      </c>
      <c r="E59" s="1">
        <v>4</v>
      </c>
    </row>
    <row r="60" spans="1:5" x14ac:dyDescent="0.25">
      <c r="A60">
        <v>795</v>
      </c>
      <c r="B60" s="2">
        <v>1</v>
      </c>
      <c r="E60" s="1">
        <v>4</v>
      </c>
    </row>
    <row r="61" spans="1:5" x14ac:dyDescent="0.25">
      <c r="A61">
        <v>796</v>
      </c>
      <c r="B61" s="2">
        <v>1</v>
      </c>
      <c r="E61" s="1">
        <v>4</v>
      </c>
    </row>
    <row r="62" spans="1:5" x14ac:dyDescent="0.25">
      <c r="A62">
        <v>797</v>
      </c>
      <c r="B62" s="2">
        <v>1</v>
      </c>
      <c r="E62" s="1">
        <v>4</v>
      </c>
    </row>
    <row r="63" spans="1:5" x14ac:dyDescent="0.25">
      <c r="A63">
        <v>798</v>
      </c>
      <c r="B63" s="2">
        <v>1</v>
      </c>
      <c r="E63" s="1">
        <v>4</v>
      </c>
    </row>
    <row r="64" spans="1:5" x14ac:dyDescent="0.25">
      <c r="A64">
        <v>799</v>
      </c>
      <c r="B64" s="2">
        <v>1</v>
      </c>
      <c r="E64" s="1">
        <v>4</v>
      </c>
    </row>
    <row r="65" spans="1:4" x14ac:dyDescent="0.25">
      <c r="A65">
        <v>800</v>
      </c>
      <c r="B65" s="2">
        <v>1</v>
      </c>
      <c r="D65" s="3">
        <v>3</v>
      </c>
    </row>
    <row r="66" spans="1:4" x14ac:dyDescent="0.25">
      <c r="A66">
        <v>801</v>
      </c>
      <c r="B66" s="2">
        <v>1</v>
      </c>
      <c r="D66" s="3">
        <v>3</v>
      </c>
    </row>
    <row r="67" spans="1:4" x14ac:dyDescent="0.25">
      <c r="A67">
        <v>802</v>
      </c>
      <c r="B67" s="2">
        <v>1</v>
      </c>
      <c r="D67" s="3">
        <v>3</v>
      </c>
    </row>
    <row r="68" spans="1:4" x14ac:dyDescent="0.25">
      <c r="A68">
        <v>803</v>
      </c>
      <c r="B68" s="2">
        <v>1</v>
      </c>
      <c r="D68" s="3">
        <v>3</v>
      </c>
    </row>
    <row r="69" spans="1:4" x14ac:dyDescent="0.25">
      <c r="A69">
        <v>804</v>
      </c>
      <c r="B69" s="2">
        <v>1</v>
      </c>
      <c r="D69" s="3">
        <v>3</v>
      </c>
    </row>
    <row r="70" spans="1:4" x14ac:dyDescent="0.25">
      <c r="A70">
        <v>805</v>
      </c>
      <c r="B70" s="2">
        <v>1</v>
      </c>
      <c r="D70" s="3">
        <v>3</v>
      </c>
    </row>
    <row r="71" spans="1:4" x14ac:dyDescent="0.25">
      <c r="A71">
        <v>806</v>
      </c>
      <c r="B71" s="2">
        <v>1</v>
      </c>
      <c r="C71" s="4">
        <v>2</v>
      </c>
      <c r="D71" s="3">
        <v>3</v>
      </c>
    </row>
    <row r="72" spans="1:4" x14ac:dyDescent="0.25">
      <c r="A72">
        <v>807</v>
      </c>
      <c r="B72" s="2">
        <v>1</v>
      </c>
      <c r="C72" s="4">
        <v>2</v>
      </c>
      <c r="D72" s="3">
        <v>3</v>
      </c>
    </row>
    <row r="73" spans="1:4" x14ac:dyDescent="0.25">
      <c r="A73">
        <v>808</v>
      </c>
      <c r="B73" s="2">
        <v>1</v>
      </c>
      <c r="C73" s="4">
        <v>2</v>
      </c>
      <c r="D73" s="3">
        <v>3</v>
      </c>
    </row>
    <row r="74" spans="1:4" x14ac:dyDescent="0.25">
      <c r="A74">
        <v>809</v>
      </c>
      <c r="C74" s="4">
        <v>2</v>
      </c>
      <c r="D74" s="3">
        <v>3</v>
      </c>
    </row>
    <row r="75" spans="1:4" x14ac:dyDescent="0.25">
      <c r="A75">
        <v>810</v>
      </c>
      <c r="C75" s="4">
        <v>2</v>
      </c>
      <c r="D75" s="3">
        <v>3</v>
      </c>
    </row>
    <row r="76" spans="1:4" x14ac:dyDescent="0.25">
      <c r="A76">
        <v>811</v>
      </c>
      <c r="C76" s="4">
        <v>2</v>
      </c>
      <c r="D76" s="3">
        <v>3</v>
      </c>
    </row>
    <row r="77" spans="1:4" x14ac:dyDescent="0.25">
      <c r="A77">
        <v>812</v>
      </c>
      <c r="C77" s="4">
        <v>2</v>
      </c>
      <c r="D77" s="3">
        <v>3</v>
      </c>
    </row>
    <row r="78" spans="1:4" x14ac:dyDescent="0.25">
      <c r="A78">
        <v>813</v>
      </c>
      <c r="C78" s="4">
        <v>2</v>
      </c>
      <c r="D78" s="3">
        <v>3</v>
      </c>
    </row>
    <row r="79" spans="1:4" x14ac:dyDescent="0.25">
      <c r="A79">
        <v>814</v>
      </c>
      <c r="C79" s="4">
        <v>2</v>
      </c>
      <c r="D79" s="3">
        <v>3</v>
      </c>
    </row>
    <row r="80" spans="1:4" x14ac:dyDescent="0.25">
      <c r="A80">
        <v>815</v>
      </c>
      <c r="C80" s="4">
        <v>2</v>
      </c>
      <c r="D80" s="3">
        <v>3</v>
      </c>
    </row>
    <row r="81" spans="1:5" x14ac:dyDescent="0.25">
      <c r="A81">
        <v>816</v>
      </c>
      <c r="C81" s="4">
        <v>2</v>
      </c>
      <c r="D81" s="3">
        <v>3</v>
      </c>
    </row>
    <row r="82" spans="1:5" x14ac:dyDescent="0.25">
      <c r="A82">
        <v>817</v>
      </c>
      <c r="C82" s="4">
        <v>2</v>
      </c>
      <c r="D82" s="3">
        <v>3</v>
      </c>
      <c r="E82" s="1">
        <v>4</v>
      </c>
    </row>
    <row r="83" spans="1:5" x14ac:dyDescent="0.25">
      <c r="A83">
        <v>818</v>
      </c>
      <c r="C83" s="4">
        <v>2</v>
      </c>
      <c r="D83" s="3">
        <v>3</v>
      </c>
      <c r="E83" s="1">
        <v>4</v>
      </c>
    </row>
    <row r="84" spans="1:5" x14ac:dyDescent="0.25">
      <c r="A84">
        <v>819</v>
      </c>
      <c r="C84" s="4">
        <v>2</v>
      </c>
      <c r="E84" s="1">
        <v>4</v>
      </c>
    </row>
    <row r="85" spans="1:5" x14ac:dyDescent="0.25">
      <c r="A85">
        <v>820</v>
      </c>
      <c r="C85" s="4">
        <v>2</v>
      </c>
      <c r="E85" s="1">
        <v>4</v>
      </c>
    </row>
    <row r="86" spans="1:5" x14ac:dyDescent="0.25">
      <c r="A86">
        <v>821</v>
      </c>
      <c r="C86" s="4">
        <v>2</v>
      </c>
      <c r="E86" s="1">
        <v>4</v>
      </c>
    </row>
    <row r="87" spans="1:5" x14ac:dyDescent="0.25">
      <c r="A87">
        <v>822</v>
      </c>
      <c r="C87" s="4">
        <v>2</v>
      </c>
      <c r="E87" s="1">
        <v>4</v>
      </c>
    </row>
    <row r="88" spans="1:5" x14ac:dyDescent="0.25">
      <c r="A88">
        <v>823</v>
      </c>
      <c r="C88" s="4">
        <v>2</v>
      </c>
      <c r="E88" s="1">
        <v>4</v>
      </c>
    </row>
    <row r="89" spans="1:5" x14ac:dyDescent="0.25">
      <c r="A89">
        <v>824</v>
      </c>
      <c r="E89" s="1">
        <v>4</v>
      </c>
    </row>
    <row r="90" spans="1:5" x14ac:dyDescent="0.25">
      <c r="A90">
        <v>825</v>
      </c>
      <c r="E90" s="1">
        <v>4</v>
      </c>
    </row>
    <row r="91" spans="1:5" x14ac:dyDescent="0.25">
      <c r="A91">
        <v>826</v>
      </c>
      <c r="E91" s="1">
        <v>4</v>
      </c>
    </row>
    <row r="92" spans="1:5" x14ac:dyDescent="0.25">
      <c r="A92">
        <v>827</v>
      </c>
      <c r="E92" s="1">
        <v>4</v>
      </c>
    </row>
    <row r="93" spans="1:5" x14ac:dyDescent="0.25">
      <c r="A93">
        <v>828</v>
      </c>
      <c r="B93" s="2">
        <v>1</v>
      </c>
      <c r="E93" s="1">
        <v>4</v>
      </c>
    </row>
    <row r="94" spans="1:5" x14ac:dyDescent="0.25">
      <c r="A94">
        <v>829</v>
      </c>
      <c r="B94" s="2">
        <v>1</v>
      </c>
      <c r="E94" s="1">
        <v>4</v>
      </c>
    </row>
    <row r="95" spans="1:5" x14ac:dyDescent="0.25">
      <c r="A95">
        <v>830</v>
      </c>
      <c r="B95" s="2">
        <v>1</v>
      </c>
      <c r="E95" s="1">
        <v>4</v>
      </c>
    </row>
    <row r="96" spans="1:5" x14ac:dyDescent="0.25">
      <c r="A96">
        <v>831</v>
      </c>
      <c r="B96" s="2">
        <v>1</v>
      </c>
      <c r="E96" s="1">
        <v>4</v>
      </c>
    </row>
    <row r="97" spans="1:5" x14ac:dyDescent="0.25">
      <c r="A97">
        <v>832</v>
      </c>
      <c r="B97" s="2">
        <v>1</v>
      </c>
      <c r="E97" s="1">
        <v>4</v>
      </c>
    </row>
    <row r="98" spans="1:5" x14ac:dyDescent="0.25">
      <c r="A98">
        <v>833</v>
      </c>
      <c r="B98" s="2">
        <v>1</v>
      </c>
      <c r="E98" s="1">
        <v>4</v>
      </c>
    </row>
    <row r="99" spans="1:5" x14ac:dyDescent="0.25">
      <c r="A99">
        <v>834</v>
      </c>
      <c r="B99" s="2">
        <v>1</v>
      </c>
      <c r="E99" s="1">
        <v>4</v>
      </c>
    </row>
    <row r="100" spans="1:5" x14ac:dyDescent="0.25">
      <c r="A100">
        <v>835</v>
      </c>
      <c r="B100" s="2">
        <v>1</v>
      </c>
      <c r="E100" s="1">
        <v>4</v>
      </c>
    </row>
    <row r="101" spans="1:5" x14ac:dyDescent="0.25">
      <c r="A101">
        <v>836</v>
      </c>
      <c r="B101" s="2">
        <v>1</v>
      </c>
      <c r="E101" s="1">
        <v>4</v>
      </c>
    </row>
    <row r="102" spans="1:5" x14ac:dyDescent="0.25">
      <c r="A102">
        <v>837</v>
      </c>
      <c r="B102" s="2">
        <v>1</v>
      </c>
      <c r="E102" s="1">
        <v>4</v>
      </c>
    </row>
    <row r="103" spans="1:5" x14ac:dyDescent="0.25">
      <c r="A103">
        <v>838</v>
      </c>
      <c r="B103" s="2">
        <v>1</v>
      </c>
      <c r="D103" s="3">
        <v>3</v>
      </c>
      <c r="E103" s="1">
        <v>4</v>
      </c>
    </row>
    <row r="104" spans="1:5" x14ac:dyDescent="0.25">
      <c r="A104">
        <v>839</v>
      </c>
      <c r="B104" s="2">
        <v>1</v>
      </c>
      <c r="D104" s="3">
        <v>3</v>
      </c>
      <c r="E104" s="1">
        <v>4</v>
      </c>
    </row>
    <row r="105" spans="1:5" x14ac:dyDescent="0.25">
      <c r="A105">
        <v>840</v>
      </c>
      <c r="B105" s="2">
        <v>1</v>
      </c>
      <c r="D105" s="3">
        <v>3</v>
      </c>
    </row>
    <row r="106" spans="1:5" x14ac:dyDescent="0.25">
      <c r="A106">
        <v>841</v>
      </c>
      <c r="B106" s="2">
        <v>1</v>
      </c>
      <c r="D106" s="3">
        <v>3</v>
      </c>
    </row>
    <row r="107" spans="1:5" x14ac:dyDescent="0.25">
      <c r="A107">
        <v>842</v>
      </c>
      <c r="B107" s="2">
        <v>1</v>
      </c>
      <c r="D107" s="3">
        <v>3</v>
      </c>
    </row>
    <row r="108" spans="1:5" x14ac:dyDescent="0.25">
      <c r="A108">
        <v>843</v>
      </c>
      <c r="B108" s="2">
        <v>1</v>
      </c>
      <c r="D108" s="3">
        <v>3</v>
      </c>
    </row>
    <row r="109" spans="1:5" x14ac:dyDescent="0.25">
      <c r="A109">
        <v>844</v>
      </c>
      <c r="B109" s="2">
        <v>1</v>
      </c>
      <c r="C109" s="4">
        <v>2</v>
      </c>
      <c r="D109" s="3">
        <v>3</v>
      </c>
    </row>
    <row r="110" spans="1:5" x14ac:dyDescent="0.25">
      <c r="A110">
        <v>845</v>
      </c>
      <c r="C110" s="4">
        <v>2</v>
      </c>
      <c r="D110" s="3">
        <v>3</v>
      </c>
    </row>
    <row r="111" spans="1:5" x14ac:dyDescent="0.25">
      <c r="A111">
        <v>846</v>
      </c>
      <c r="C111" s="4">
        <v>2</v>
      </c>
      <c r="D111" s="3">
        <v>3</v>
      </c>
    </row>
    <row r="112" spans="1:5" x14ac:dyDescent="0.25">
      <c r="A112">
        <v>847</v>
      </c>
      <c r="C112" s="4">
        <v>2</v>
      </c>
      <c r="D112" s="3">
        <v>3</v>
      </c>
    </row>
    <row r="113" spans="1:5" x14ac:dyDescent="0.25">
      <c r="A113">
        <v>848</v>
      </c>
      <c r="C113" s="4">
        <v>2</v>
      </c>
      <c r="D113" s="3">
        <v>3</v>
      </c>
    </row>
    <row r="114" spans="1:5" x14ac:dyDescent="0.25">
      <c r="A114">
        <v>849</v>
      </c>
      <c r="C114" s="4">
        <v>2</v>
      </c>
      <c r="D114" s="3">
        <v>3</v>
      </c>
    </row>
    <row r="115" spans="1:5" x14ac:dyDescent="0.25">
      <c r="A115">
        <v>850</v>
      </c>
      <c r="C115" s="4">
        <v>2</v>
      </c>
      <c r="D115" s="3">
        <v>3</v>
      </c>
    </row>
    <row r="116" spans="1:5" x14ac:dyDescent="0.25">
      <c r="A116">
        <v>851</v>
      </c>
      <c r="C116" s="4">
        <v>2</v>
      </c>
      <c r="D116" s="3">
        <v>3</v>
      </c>
    </row>
    <row r="117" spans="1:5" x14ac:dyDescent="0.25">
      <c r="A117">
        <v>852</v>
      </c>
      <c r="C117" s="4">
        <v>2</v>
      </c>
      <c r="D117" s="3">
        <v>3</v>
      </c>
    </row>
    <row r="118" spans="1:5" x14ac:dyDescent="0.25">
      <c r="A118">
        <v>853</v>
      </c>
      <c r="C118" s="4">
        <v>2</v>
      </c>
      <c r="D118" s="3">
        <v>3</v>
      </c>
    </row>
    <row r="119" spans="1:5" x14ac:dyDescent="0.25">
      <c r="A119">
        <v>854</v>
      </c>
      <c r="C119" s="4">
        <v>2</v>
      </c>
      <c r="D119" s="3">
        <v>3</v>
      </c>
    </row>
    <row r="120" spans="1:5" x14ac:dyDescent="0.25">
      <c r="A120">
        <v>855</v>
      </c>
      <c r="C120" s="4">
        <v>2</v>
      </c>
      <c r="D120" s="3">
        <v>3</v>
      </c>
    </row>
    <row r="121" spans="1:5" x14ac:dyDescent="0.25">
      <c r="A121">
        <v>856</v>
      </c>
      <c r="C121" s="4">
        <v>2</v>
      </c>
    </row>
    <row r="122" spans="1:5" x14ac:dyDescent="0.25">
      <c r="A122">
        <v>857</v>
      </c>
      <c r="C122" s="4">
        <v>2</v>
      </c>
    </row>
    <row r="123" spans="1:5" x14ac:dyDescent="0.25">
      <c r="A123">
        <v>858</v>
      </c>
      <c r="C123" s="4">
        <v>2</v>
      </c>
      <c r="E123" s="1">
        <v>4</v>
      </c>
    </row>
    <row r="124" spans="1:5" x14ac:dyDescent="0.25">
      <c r="A124">
        <v>859</v>
      </c>
      <c r="C124" s="4">
        <v>2</v>
      </c>
      <c r="E124" s="1">
        <v>4</v>
      </c>
    </row>
    <row r="125" spans="1:5" x14ac:dyDescent="0.25">
      <c r="A125">
        <v>860</v>
      </c>
      <c r="C125" s="4">
        <v>2</v>
      </c>
      <c r="E125" s="1">
        <v>4</v>
      </c>
    </row>
    <row r="126" spans="1:5" x14ac:dyDescent="0.25">
      <c r="A126">
        <v>861</v>
      </c>
      <c r="C126" s="4">
        <v>2</v>
      </c>
      <c r="E126" s="1">
        <v>4</v>
      </c>
    </row>
    <row r="127" spans="1:5" x14ac:dyDescent="0.25">
      <c r="A127">
        <v>862</v>
      </c>
      <c r="E127" s="1">
        <v>4</v>
      </c>
    </row>
    <row r="128" spans="1:5" x14ac:dyDescent="0.25">
      <c r="A128">
        <v>863</v>
      </c>
      <c r="E128" s="1">
        <v>4</v>
      </c>
    </row>
    <row r="129" spans="1:5" x14ac:dyDescent="0.25">
      <c r="A129">
        <v>864</v>
      </c>
      <c r="E129" s="1">
        <v>4</v>
      </c>
    </row>
    <row r="130" spans="1:5" x14ac:dyDescent="0.25">
      <c r="A130">
        <v>865</v>
      </c>
      <c r="B130" s="2">
        <v>1</v>
      </c>
      <c r="E130" s="1">
        <v>4</v>
      </c>
    </row>
    <row r="131" spans="1:5" x14ac:dyDescent="0.25">
      <c r="A131">
        <v>866</v>
      </c>
      <c r="B131" s="2">
        <v>1</v>
      </c>
      <c r="E131" s="1">
        <v>4</v>
      </c>
    </row>
    <row r="132" spans="1:5" x14ac:dyDescent="0.25">
      <c r="A132">
        <v>867</v>
      </c>
      <c r="B132" s="2">
        <v>1</v>
      </c>
      <c r="E132" s="1">
        <v>4</v>
      </c>
    </row>
    <row r="133" spans="1:5" x14ac:dyDescent="0.25">
      <c r="A133">
        <v>868</v>
      </c>
      <c r="B133" s="2">
        <v>1</v>
      </c>
      <c r="E133" s="1">
        <v>4</v>
      </c>
    </row>
    <row r="134" spans="1:5" x14ac:dyDescent="0.25">
      <c r="A134">
        <v>869</v>
      </c>
      <c r="B134" s="2">
        <v>1</v>
      </c>
      <c r="E134" s="1">
        <v>4</v>
      </c>
    </row>
    <row r="135" spans="1:5" x14ac:dyDescent="0.25">
      <c r="A135">
        <v>870</v>
      </c>
      <c r="B135" s="2">
        <v>1</v>
      </c>
      <c r="E135" s="1">
        <v>4</v>
      </c>
    </row>
    <row r="136" spans="1:5" x14ac:dyDescent="0.25">
      <c r="A136">
        <v>871</v>
      </c>
      <c r="B136" s="2">
        <v>1</v>
      </c>
      <c r="E136" s="1">
        <v>4</v>
      </c>
    </row>
    <row r="137" spans="1:5" x14ac:dyDescent="0.25">
      <c r="A137">
        <v>872</v>
      </c>
      <c r="B137" s="2">
        <v>1</v>
      </c>
      <c r="E137" s="1">
        <v>4</v>
      </c>
    </row>
    <row r="138" spans="1:5" x14ac:dyDescent="0.25">
      <c r="A138">
        <v>873</v>
      </c>
      <c r="B138" s="2">
        <v>1</v>
      </c>
      <c r="E138" s="1">
        <v>4</v>
      </c>
    </row>
    <row r="139" spans="1:5" x14ac:dyDescent="0.25">
      <c r="A139">
        <v>874</v>
      </c>
      <c r="B139" s="2">
        <v>1</v>
      </c>
      <c r="E139" s="1">
        <v>4</v>
      </c>
    </row>
    <row r="140" spans="1:5" x14ac:dyDescent="0.25">
      <c r="A140">
        <v>875</v>
      </c>
      <c r="B140" s="2">
        <v>1</v>
      </c>
      <c r="E140" s="1">
        <v>4</v>
      </c>
    </row>
    <row r="141" spans="1:5" x14ac:dyDescent="0.25">
      <c r="A141">
        <v>876</v>
      </c>
      <c r="B141" s="2">
        <v>1</v>
      </c>
      <c r="E141" s="1">
        <v>4</v>
      </c>
    </row>
    <row r="142" spans="1:5" x14ac:dyDescent="0.25">
      <c r="A142">
        <v>877</v>
      </c>
      <c r="B142" s="2">
        <v>1</v>
      </c>
      <c r="E142" s="1">
        <v>4</v>
      </c>
    </row>
    <row r="143" spans="1:5" x14ac:dyDescent="0.25">
      <c r="A143">
        <v>878</v>
      </c>
      <c r="B143" s="2">
        <v>1</v>
      </c>
      <c r="D143" s="3">
        <v>3</v>
      </c>
    </row>
    <row r="144" spans="1:5" x14ac:dyDescent="0.25">
      <c r="A144">
        <v>879</v>
      </c>
      <c r="B144" s="2">
        <v>1</v>
      </c>
      <c r="D144" s="3">
        <v>3</v>
      </c>
    </row>
    <row r="145" spans="1:4" x14ac:dyDescent="0.25">
      <c r="A145">
        <v>880</v>
      </c>
      <c r="B145" s="2">
        <v>1</v>
      </c>
      <c r="D145" s="3">
        <v>3</v>
      </c>
    </row>
    <row r="146" spans="1:4" x14ac:dyDescent="0.25">
      <c r="A146">
        <v>881</v>
      </c>
      <c r="B146" s="2">
        <v>1</v>
      </c>
      <c r="D146" s="3">
        <v>3</v>
      </c>
    </row>
    <row r="147" spans="1:4" x14ac:dyDescent="0.25">
      <c r="A147">
        <v>882</v>
      </c>
      <c r="B147" s="2">
        <v>1</v>
      </c>
      <c r="C147" s="4">
        <v>2</v>
      </c>
      <c r="D147" s="3">
        <v>3</v>
      </c>
    </row>
    <row r="148" spans="1:4" x14ac:dyDescent="0.25">
      <c r="A148">
        <v>883</v>
      </c>
      <c r="C148" s="4">
        <v>2</v>
      </c>
      <c r="D148" s="3">
        <v>3</v>
      </c>
    </row>
    <row r="149" spans="1:4" x14ac:dyDescent="0.25">
      <c r="A149">
        <v>884</v>
      </c>
      <c r="C149" s="4">
        <v>2</v>
      </c>
      <c r="D149" s="3">
        <v>3</v>
      </c>
    </row>
    <row r="150" spans="1:4" x14ac:dyDescent="0.25">
      <c r="A150">
        <v>885</v>
      </c>
      <c r="C150" s="4">
        <v>2</v>
      </c>
      <c r="D150" s="3">
        <v>3</v>
      </c>
    </row>
    <row r="151" spans="1:4" x14ac:dyDescent="0.25">
      <c r="A151">
        <v>886</v>
      </c>
      <c r="C151" s="4">
        <v>2</v>
      </c>
      <c r="D151" s="3">
        <v>3</v>
      </c>
    </row>
    <row r="152" spans="1:4" x14ac:dyDescent="0.25">
      <c r="A152">
        <v>887</v>
      </c>
      <c r="C152" s="4">
        <v>2</v>
      </c>
      <c r="D152" s="3">
        <v>3</v>
      </c>
    </row>
    <row r="153" spans="1:4" x14ac:dyDescent="0.25">
      <c r="A153">
        <v>888</v>
      </c>
      <c r="C153" s="4">
        <v>2</v>
      </c>
      <c r="D153" s="3">
        <v>3</v>
      </c>
    </row>
    <row r="154" spans="1:4" x14ac:dyDescent="0.25">
      <c r="A154">
        <v>889</v>
      </c>
      <c r="C154" s="4">
        <v>2</v>
      </c>
      <c r="D154" s="3">
        <v>3</v>
      </c>
    </row>
    <row r="155" spans="1:4" x14ac:dyDescent="0.25">
      <c r="A155">
        <v>890</v>
      </c>
      <c r="C155" s="4">
        <v>2</v>
      </c>
      <c r="D155" s="3">
        <v>3</v>
      </c>
    </row>
    <row r="156" spans="1:4" x14ac:dyDescent="0.25">
      <c r="A156">
        <v>891</v>
      </c>
      <c r="C156" s="4">
        <v>2</v>
      </c>
      <c r="D156" s="3">
        <v>3</v>
      </c>
    </row>
    <row r="157" spans="1:4" x14ac:dyDescent="0.25">
      <c r="A157">
        <v>892</v>
      </c>
      <c r="C157" s="4">
        <v>2</v>
      </c>
      <c r="D157" s="3">
        <v>3</v>
      </c>
    </row>
    <row r="158" spans="1:4" x14ac:dyDescent="0.25">
      <c r="A158">
        <v>893</v>
      </c>
      <c r="C158" s="4">
        <v>2</v>
      </c>
      <c r="D158" s="3">
        <v>3</v>
      </c>
    </row>
    <row r="159" spans="1:4" x14ac:dyDescent="0.25">
      <c r="A159">
        <v>894</v>
      </c>
      <c r="C159" s="4">
        <v>2</v>
      </c>
      <c r="D159" s="3">
        <v>3</v>
      </c>
    </row>
    <row r="160" spans="1:4" x14ac:dyDescent="0.25">
      <c r="A160">
        <v>895</v>
      </c>
      <c r="C160" s="4">
        <v>2</v>
      </c>
      <c r="D160" s="3">
        <v>3</v>
      </c>
    </row>
    <row r="161" spans="1:5" x14ac:dyDescent="0.25">
      <c r="A161">
        <v>896</v>
      </c>
      <c r="C161" s="4">
        <v>2</v>
      </c>
      <c r="D161" s="3">
        <v>3</v>
      </c>
    </row>
    <row r="162" spans="1:5" x14ac:dyDescent="0.25">
      <c r="A162">
        <v>897</v>
      </c>
      <c r="C162" s="4">
        <v>2</v>
      </c>
      <c r="D162" s="3">
        <v>3</v>
      </c>
    </row>
    <row r="163" spans="1:5" x14ac:dyDescent="0.25">
      <c r="A163">
        <v>898</v>
      </c>
      <c r="C163" s="4">
        <v>2</v>
      </c>
    </row>
    <row r="164" spans="1:5" x14ac:dyDescent="0.25">
      <c r="A164">
        <v>899</v>
      </c>
      <c r="E164" s="1">
        <v>4</v>
      </c>
    </row>
    <row r="165" spans="1:5" x14ac:dyDescent="0.25">
      <c r="A165">
        <v>900</v>
      </c>
      <c r="E165" s="1">
        <v>4</v>
      </c>
    </row>
    <row r="166" spans="1:5" x14ac:dyDescent="0.25">
      <c r="A166">
        <v>901</v>
      </c>
      <c r="E166" s="1">
        <v>4</v>
      </c>
    </row>
    <row r="167" spans="1:5" x14ac:dyDescent="0.25">
      <c r="A167">
        <v>902</v>
      </c>
      <c r="B167" s="2">
        <v>1</v>
      </c>
      <c r="E167" s="1">
        <v>4</v>
      </c>
    </row>
    <row r="168" spans="1:5" x14ac:dyDescent="0.25">
      <c r="A168">
        <v>903</v>
      </c>
      <c r="B168" s="2">
        <v>1</v>
      </c>
      <c r="E168" s="1">
        <v>4</v>
      </c>
    </row>
    <row r="169" spans="1:5" x14ac:dyDescent="0.25">
      <c r="A169">
        <v>904</v>
      </c>
      <c r="B169" s="2">
        <v>1</v>
      </c>
      <c r="E169" s="1">
        <v>4</v>
      </c>
    </row>
    <row r="170" spans="1:5" x14ac:dyDescent="0.25">
      <c r="A170">
        <v>905</v>
      </c>
      <c r="B170" s="2">
        <v>1</v>
      </c>
      <c r="E170" s="1">
        <v>4</v>
      </c>
    </row>
    <row r="171" spans="1:5" x14ac:dyDescent="0.25">
      <c r="A171">
        <v>906</v>
      </c>
      <c r="B171" s="2">
        <v>1</v>
      </c>
      <c r="E171" s="1">
        <v>4</v>
      </c>
    </row>
    <row r="172" spans="1:5" x14ac:dyDescent="0.25">
      <c r="A172">
        <v>907</v>
      </c>
      <c r="B172" s="2">
        <v>1</v>
      </c>
      <c r="E172" s="1">
        <v>4</v>
      </c>
    </row>
    <row r="173" spans="1:5" x14ac:dyDescent="0.25">
      <c r="A173">
        <v>908</v>
      </c>
      <c r="B173" s="2">
        <v>1</v>
      </c>
      <c r="E173" s="1">
        <v>4</v>
      </c>
    </row>
    <row r="174" spans="1:5" x14ac:dyDescent="0.25">
      <c r="A174">
        <v>909</v>
      </c>
      <c r="B174" s="2">
        <v>1</v>
      </c>
      <c r="E174" s="1">
        <v>4</v>
      </c>
    </row>
    <row r="175" spans="1:5" x14ac:dyDescent="0.25">
      <c r="A175">
        <v>910</v>
      </c>
      <c r="B175" s="2">
        <v>1</v>
      </c>
      <c r="E175" s="1">
        <v>4</v>
      </c>
    </row>
    <row r="176" spans="1:5" x14ac:dyDescent="0.25">
      <c r="A176">
        <v>911</v>
      </c>
      <c r="B176" s="2">
        <v>1</v>
      </c>
      <c r="E176" s="1">
        <v>4</v>
      </c>
    </row>
    <row r="177" spans="1:5" x14ac:dyDescent="0.25">
      <c r="A177">
        <v>912</v>
      </c>
      <c r="B177" s="2">
        <v>1</v>
      </c>
      <c r="E177" s="1">
        <v>4</v>
      </c>
    </row>
    <row r="178" spans="1:5" x14ac:dyDescent="0.25">
      <c r="A178">
        <v>913</v>
      </c>
      <c r="B178" s="2">
        <v>1</v>
      </c>
      <c r="E178" s="1">
        <v>4</v>
      </c>
    </row>
    <row r="179" spans="1:5" x14ac:dyDescent="0.25">
      <c r="A179">
        <v>914</v>
      </c>
      <c r="B179" s="2">
        <v>1</v>
      </c>
      <c r="E179" s="1">
        <v>4</v>
      </c>
    </row>
    <row r="180" spans="1:5" x14ac:dyDescent="0.25">
      <c r="A180">
        <v>915</v>
      </c>
      <c r="B180" s="2">
        <v>1</v>
      </c>
      <c r="E180" s="1">
        <v>4</v>
      </c>
    </row>
    <row r="181" spans="1:5" x14ac:dyDescent="0.25">
      <c r="A181">
        <v>916</v>
      </c>
      <c r="B181" s="2">
        <v>1</v>
      </c>
      <c r="E181" s="1">
        <v>4</v>
      </c>
    </row>
    <row r="182" spans="1:5" x14ac:dyDescent="0.25">
      <c r="A182">
        <v>917</v>
      </c>
      <c r="B182" s="2">
        <v>1</v>
      </c>
      <c r="D182" s="3">
        <v>3</v>
      </c>
      <c r="E182" s="1">
        <v>4</v>
      </c>
    </row>
    <row r="183" spans="1:5" x14ac:dyDescent="0.25">
      <c r="A183">
        <v>918</v>
      </c>
      <c r="B183" s="2">
        <v>1</v>
      </c>
      <c r="D183" s="3">
        <v>3</v>
      </c>
      <c r="E183" s="1">
        <v>4</v>
      </c>
    </row>
    <row r="184" spans="1:5" x14ac:dyDescent="0.25">
      <c r="A184">
        <v>919</v>
      </c>
      <c r="B184" s="2">
        <v>1</v>
      </c>
      <c r="D184" s="3">
        <v>3</v>
      </c>
    </row>
    <row r="185" spans="1:5" x14ac:dyDescent="0.25">
      <c r="A185">
        <v>920</v>
      </c>
      <c r="D185" s="3">
        <v>3</v>
      </c>
    </row>
    <row r="186" spans="1:5" x14ac:dyDescent="0.25">
      <c r="A186">
        <v>921</v>
      </c>
      <c r="D186" s="3">
        <v>3</v>
      </c>
    </row>
    <row r="187" spans="1:5" x14ac:dyDescent="0.25">
      <c r="A187">
        <v>922</v>
      </c>
      <c r="C187" s="4">
        <v>2</v>
      </c>
      <c r="D187" s="3">
        <v>3</v>
      </c>
    </row>
    <row r="188" spans="1:5" x14ac:dyDescent="0.25">
      <c r="A188">
        <v>923</v>
      </c>
      <c r="C188" s="4">
        <v>2</v>
      </c>
      <c r="D188" s="3">
        <v>3</v>
      </c>
    </row>
    <row r="189" spans="1:5" x14ac:dyDescent="0.25">
      <c r="A189">
        <v>924</v>
      </c>
      <c r="C189" s="4">
        <v>2</v>
      </c>
      <c r="D189" s="3">
        <v>3</v>
      </c>
    </row>
    <row r="190" spans="1:5" x14ac:dyDescent="0.25">
      <c r="A190">
        <v>925</v>
      </c>
      <c r="C190" s="4">
        <v>2</v>
      </c>
      <c r="D190" s="3">
        <v>3</v>
      </c>
    </row>
    <row r="191" spans="1:5" x14ac:dyDescent="0.25">
      <c r="A191">
        <v>926</v>
      </c>
      <c r="C191" s="4">
        <v>2</v>
      </c>
      <c r="D191" s="3">
        <v>3</v>
      </c>
    </row>
    <row r="192" spans="1:5" x14ac:dyDescent="0.25">
      <c r="A192">
        <v>927</v>
      </c>
      <c r="C192" s="4">
        <v>2</v>
      </c>
      <c r="D192" s="3">
        <v>3</v>
      </c>
    </row>
    <row r="193" spans="1:5" x14ac:dyDescent="0.25">
      <c r="A193">
        <v>928</v>
      </c>
      <c r="C193" s="4">
        <v>2</v>
      </c>
      <c r="D193" s="3">
        <v>3</v>
      </c>
    </row>
    <row r="194" spans="1:5" x14ac:dyDescent="0.25">
      <c r="A194">
        <v>929</v>
      </c>
      <c r="C194" s="4">
        <v>2</v>
      </c>
      <c r="D194" s="3">
        <v>3</v>
      </c>
    </row>
    <row r="195" spans="1:5" x14ac:dyDescent="0.25">
      <c r="A195">
        <v>930</v>
      </c>
      <c r="C195" s="4">
        <v>2</v>
      </c>
      <c r="D195" s="3">
        <v>3</v>
      </c>
    </row>
    <row r="196" spans="1:5" x14ac:dyDescent="0.25">
      <c r="A196">
        <v>931</v>
      </c>
      <c r="C196" s="4">
        <v>2</v>
      </c>
      <c r="D196" s="3">
        <v>3</v>
      </c>
    </row>
    <row r="197" spans="1:5" x14ac:dyDescent="0.25">
      <c r="A197">
        <v>932</v>
      </c>
      <c r="C197" s="4">
        <v>2</v>
      </c>
      <c r="D197" s="3">
        <v>3</v>
      </c>
    </row>
    <row r="198" spans="1:5" x14ac:dyDescent="0.25">
      <c r="A198">
        <v>933</v>
      </c>
      <c r="C198" s="4">
        <v>2</v>
      </c>
      <c r="D198" s="3">
        <v>3</v>
      </c>
    </row>
    <row r="199" spans="1:5" x14ac:dyDescent="0.25">
      <c r="A199">
        <v>934</v>
      </c>
      <c r="C199" s="4">
        <v>2</v>
      </c>
      <c r="D199" s="3">
        <v>3</v>
      </c>
    </row>
    <row r="200" spans="1:5" x14ac:dyDescent="0.25">
      <c r="A200">
        <v>935</v>
      </c>
      <c r="C200" s="4">
        <v>2</v>
      </c>
    </row>
    <row r="201" spans="1:5" x14ac:dyDescent="0.25">
      <c r="A201">
        <v>936</v>
      </c>
      <c r="C201" s="4">
        <v>2</v>
      </c>
    </row>
    <row r="202" spans="1:5" x14ac:dyDescent="0.25">
      <c r="A202">
        <v>937</v>
      </c>
      <c r="C202" s="4">
        <v>2</v>
      </c>
    </row>
    <row r="203" spans="1:5" x14ac:dyDescent="0.25">
      <c r="A203">
        <v>938</v>
      </c>
    </row>
    <row r="204" spans="1:5" x14ac:dyDescent="0.25">
      <c r="A204">
        <v>939</v>
      </c>
      <c r="E204" s="1">
        <v>4</v>
      </c>
    </row>
    <row r="205" spans="1:5" x14ac:dyDescent="0.25">
      <c r="A205">
        <v>940</v>
      </c>
      <c r="B205" s="2">
        <v>1</v>
      </c>
      <c r="E205" s="1">
        <v>4</v>
      </c>
    </row>
    <row r="206" spans="1:5" x14ac:dyDescent="0.25">
      <c r="A206">
        <v>941</v>
      </c>
      <c r="B206" s="2">
        <v>1</v>
      </c>
      <c r="E206" s="1">
        <v>4</v>
      </c>
    </row>
    <row r="207" spans="1:5" x14ac:dyDescent="0.25">
      <c r="A207">
        <v>942</v>
      </c>
      <c r="B207" s="2">
        <v>1</v>
      </c>
      <c r="E207" s="1">
        <v>4</v>
      </c>
    </row>
    <row r="208" spans="1:5" x14ac:dyDescent="0.25">
      <c r="A208">
        <v>943</v>
      </c>
      <c r="B208" s="2">
        <v>1</v>
      </c>
      <c r="E208" s="1">
        <v>4</v>
      </c>
    </row>
    <row r="209" spans="1:5" x14ac:dyDescent="0.25">
      <c r="A209">
        <v>944</v>
      </c>
      <c r="B209" s="2">
        <v>1</v>
      </c>
      <c r="E209" s="1">
        <v>4</v>
      </c>
    </row>
    <row r="210" spans="1:5" x14ac:dyDescent="0.25">
      <c r="A210">
        <v>945</v>
      </c>
      <c r="B210" s="2">
        <v>1</v>
      </c>
      <c r="E210" s="1">
        <v>4</v>
      </c>
    </row>
    <row r="211" spans="1:5" x14ac:dyDescent="0.25">
      <c r="A211">
        <v>946</v>
      </c>
      <c r="B211" s="2">
        <v>1</v>
      </c>
      <c r="E211" s="1">
        <v>4</v>
      </c>
    </row>
    <row r="212" spans="1:5" x14ac:dyDescent="0.25">
      <c r="A212">
        <v>947</v>
      </c>
      <c r="B212" s="2">
        <v>1</v>
      </c>
      <c r="E212" s="1">
        <v>4</v>
      </c>
    </row>
    <row r="213" spans="1:5" x14ac:dyDescent="0.25">
      <c r="A213">
        <v>948</v>
      </c>
      <c r="B213" s="2">
        <v>1</v>
      </c>
      <c r="E213" s="1">
        <v>4</v>
      </c>
    </row>
    <row r="214" spans="1:5" x14ac:dyDescent="0.25">
      <c r="A214">
        <v>949</v>
      </c>
      <c r="B214" s="2">
        <v>1</v>
      </c>
      <c r="E214" s="1">
        <v>4</v>
      </c>
    </row>
    <row r="215" spans="1:5" x14ac:dyDescent="0.25">
      <c r="A215">
        <v>950</v>
      </c>
      <c r="B215" s="2">
        <v>1</v>
      </c>
      <c r="E215" s="1">
        <v>4</v>
      </c>
    </row>
    <row r="216" spans="1:5" x14ac:dyDescent="0.25">
      <c r="A216">
        <v>951</v>
      </c>
      <c r="B216" s="2">
        <v>1</v>
      </c>
      <c r="E216" s="1">
        <v>4</v>
      </c>
    </row>
    <row r="217" spans="1:5" x14ac:dyDescent="0.25">
      <c r="A217">
        <v>952</v>
      </c>
      <c r="B217" s="2">
        <v>1</v>
      </c>
      <c r="E217" s="1">
        <v>4</v>
      </c>
    </row>
    <row r="218" spans="1:5" x14ac:dyDescent="0.25">
      <c r="A218">
        <v>953</v>
      </c>
      <c r="B218" s="2">
        <v>1</v>
      </c>
      <c r="E218" s="1">
        <v>4</v>
      </c>
    </row>
    <row r="219" spans="1:5" x14ac:dyDescent="0.25">
      <c r="A219">
        <v>954</v>
      </c>
      <c r="B219" s="2">
        <v>1</v>
      </c>
      <c r="E219" s="1">
        <v>4</v>
      </c>
    </row>
    <row r="220" spans="1:5" x14ac:dyDescent="0.25">
      <c r="A220">
        <v>955</v>
      </c>
      <c r="B220" s="2">
        <v>1</v>
      </c>
    </row>
    <row r="221" spans="1:5" x14ac:dyDescent="0.25">
      <c r="A221">
        <v>956</v>
      </c>
      <c r="D221" s="3">
        <v>3</v>
      </c>
    </row>
    <row r="222" spans="1:5" x14ac:dyDescent="0.25">
      <c r="A222">
        <v>957</v>
      </c>
      <c r="D222" s="3">
        <v>3</v>
      </c>
    </row>
    <row r="223" spans="1:5" x14ac:dyDescent="0.25">
      <c r="A223">
        <v>958</v>
      </c>
      <c r="D223" s="3">
        <v>3</v>
      </c>
    </row>
    <row r="224" spans="1:5" x14ac:dyDescent="0.25">
      <c r="A224">
        <v>959</v>
      </c>
      <c r="C224" s="4">
        <v>2</v>
      </c>
      <c r="D224" s="3">
        <v>3</v>
      </c>
    </row>
    <row r="225" spans="1:4" x14ac:dyDescent="0.25">
      <c r="A225">
        <v>960</v>
      </c>
      <c r="C225" s="4">
        <v>2</v>
      </c>
      <c r="D225" s="3">
        <v>3</v>
      </c>
    </row>
    <row r="226" spans="1:4" x14ac:dyDescent="0.25">
      <c r="A226">
        <v>961</v>
      </c>
      <c r="C226" s="4">
        <v>2</v>
      </c>
      <c r="D226" s="3">
        <v>3</v>
      </c>
    </row>
    <row r="227" spans="1:4" x14ac:dyDescent="0.25">
      <c r="A227">
        <v>962</v>
      </c>
      <c r="C227" s="4">
        <v>2</v>
      </c>
      <c r="D227" s="3">
        <v>3</v>
      </c>
    </row>
    <row r="228" spans="1:4" x14ac:dyDescent="0.25">
      <c r="A228">
        <v>963</v>
      </c>
      <c r="C228" s="4">
        <v>2</v>
      </c>
      <c r="D228" s="3">
        <v>3</v>
      </c>
    </row>
    <row r="229" spans="1:4" x14ac:dyDescent="0.25">
      <c r="A229">
        <v>964</v>
      </c>
      <c r="C229" s="4">
        <v>2</v>
      </c>
      <c r="D229" s="3">
        <v>3</v>
      </c>
    </row>
    <row r="230" spans="1:4" x14ac:dyDescent="0.25">
      <c r="A230">
        <v>965</v>
      </c>
      <c r="C230" s="4">
        <v>2</v>
      </c>
      <c r="D230" s="3">
        <v>3</v>
      </c>
    </row>
    <row r="231" spans="1:4" x14ac:dyDescent="0.25">
      <c r="A231">
        <v>966</v>
      </c>
      <c r="C231" s="4">
        <v>2</v>
      </c>
      <c r="D231" s="3">
        <v>3</v>
      </c>
    </row>
    <row r="232" spans="1:4" x14ac:dyDescent="0.25">
      <c r="A232">
        <v>967</v>
      </c>
      <c r="C232" s="4">
        <v>2</v>
      </c>
      <c r="D232" s="3">
        <v>3</v>
      </c>
    </row>
    <row r="233" spans="1:4" x14ac:dyDescent="0.25">
      <c r="A233">
        <v>968</v>
      </c>
      <c r="C233" s="4">
        <v>2</v>
      </c>
      <c r="D233" s="3">
        <v>3</v>
      </c>
    </row>
    <row r="234" spans="1:4" x14ac:dyDescent="0.25">
      <c r="A234">
        <v>969</v>
      </c>
      <c r="C234" s="4">
        <v>2</v>
      </c>
      <c r="D234" s="3">
        <v>3</v>
      </c>
    </row>
    <row r="235" spans="1:4" x14ac:dyDescent="0.25">
      <c r="A235">
        <v>970</v>
      </c>
      <c r="C235" s="4">
        <v>2</v>
      </c>
      <c r="D235" s="3">
        <v>3</v>
      </c>
    </row>
    <row r="236" spans="1:4" x14ac:dyDescent="0.25">
      <c r="A236">
        <v>971</v>
      </c>
      <c r="C236" s="4">
        <v>2</v>
      </c>
      <c r="D236" s="3">
        <v>3</v>
      </c>
    </row>
    <row r="237" spans="1:4" x14ac:dyDescent="0.25">
      <c r="A237">
        <v>972</v>
      </c>
      <c r="C237" s="4">
        <v>2</v>
      </c>
      <c r="D237" s="3">
        <v>3</v>
      </c>
    </row>
    <row r="238" spans="1:4" x14ac:dyDescent="0.25">
      <c r="A238">
        <v>973</v>
      </c>
      <c r="C238" s="4">
        <v>2</v>
      </c>
      <c r="D238" s="3">
        <v>3</v>
      </c>
    </row>
    <row r="239" spans="1:4" x14ac:dyDescent="0.25">
      <c r="A239">
        <v>974</v>
      </c>
      <c r="C239" s="4">
        <v>2</v>
      </c>
      <c r="D239" s="3">
        <v>3</v>
      </c>
    </row>
    <row r="240" spans="1:4" x14ac:dyDescent="0.25">
      <c r="A240">
        <v>975</v>
      </c>
      <c r="D240" s="3">
        <v>3</v>
      </c>
    </row>
    <row r="241" spans="1:5" x14ac:dyDescent="0.25">
      <c r="A241">
        <v>976</v>
      </c>
    </row>
    <row r="242" spans="1:5" x14ac:dyDescent="0.25">
      <c r="A242">
        <v>977</v>
      </c>
      <c r="B242" s="2">
        <v>1</v>
      </c>
    </row>
    <row r="243" spans="1:5" x14ac:dyDescent="0.25">
      <c r="A243">
        <v>978</v>
      </c>
      <c r="B243" s="2">
        <v>1</v>
      </c>
      <c r="E243" s="1">
        <v>4</v>
      </c>
    </row>
    <row r="244" spans="1:5" x14ac:dyDescent="0.25">
      <c r="A244">
        <v>979</v>
      </c>
      <c r="B244" s="2">
        <v>1</v>
      </c>
      <c r="E244" s="1">
        <v>4</v>
      </c>
    </row>
    <row r="245" spans="1:5" x14ac:dyDescent="0.25">
      <c r="A245">
        <v>980</v>
      </c>
      <c r="B245" s="2">
        <v>1</v>
      </c>
      <c r="E245" s="1">
        <v>4</v>
      </c>
    </row>
    <row r="246" spans="1:5" x14ac:dyDescent="0.25">
      <c r="A246">
        <v>981</v>
      </c>
      <c r="B246" s="2">
        <v>1</v>
      </c>
      <c r="E246" s="1">
        <v>4</v>
      </c>
    </row>
    <row r="247" spans="1:5" x14ac:dyDescent="0.25">
      <c r="A247">
        <v>982</v>
      </c>
      <c r="B247" s="2">
        <v>1</v>
      </c>
      <c r="E247" s="1">
        <v>4</v>
      </c>
    </row>
    <row r="248" spans="1:5" x14ac:dyDescent="0.25">
      <c r="A248">
        <v>983</v>
      </c>
      <c r="B248" s="2">
        <v>1</v>
      </c>
      <c r="E248" s="1">
        <v>4</v>
      </c>
    </row>
    <row r="249" spans="1:5" x14ac:dyDescent="0.25">
      <c r="A249">
        <v>984</v>
      </c>
      <c r="B249" s="2">
        <v>1</v>
      </c>
      <c r="E249" s="1">
        <v>4</v>
      </c>
    </row>
    <row r="250" spans="1:5" x14ac:dyDescent="0.25">
      <c r="A250">
        <v>985</v>
      </c>
      <c r="B250" s="2">
        <v>1</v>
      </c>
      <c r="E250" s="1">
        <v>4</v>
      </c>
    </row>
    <row r="251" spans="1:5" x14ac:dyDescent="0.25">
      <c r="A251">
        <v>986</v>
      </c>
      <c r="B251" s="2">
        <v>1</v>
      </c>
      <c r="E251" s="1">
        <v>4</v>
      </c>
    </row>
    <row r="252" spans="1:5" x14ac:dyDescent="0.25">
      <c r="A252">
        <v>987</v>
      </c>
      <c r="B252" s="2">
        <v>1</v>
      </c>
      <c r="E252" s="1">
        <v>4</v>
      </c>
    </row>
    <row r="253" spans="1:5" x14ac:dyDescent="0.25">
      <c r="A253">
        <v>988</v>
      </c>
      <c r="B253" s="2">
        <v>1</v>
      </c>
      <c r="E253" s="1">
        <v>4</v>
      </c>
    </row>
    <row r="254" spans="1:5" x14ac:dyDescent="0.25">
      <c r="A254">
        <v>989</v>
      </c>
      <c r="B254" s="2">
        <v>1</v>
      </c>
      <c r="E254" s="1">
        <v>4</v>
      </c>
    </row>
    <row r="255" spans="1:5" x14ac:dyDescent="0.25">
      <c r="A255">
        <v>990</v>
      </c>
      <c r="B255" s="2">
        <v>1</v>
      </c>
      <c r="E255" s="1">
        <v>4</v>
      </c>
    </row>
    <row r="256" spans="1:5" x14ac:dyDescent="0.25">
      <c r="A256">
        <v>991</v>
      </c>
      <c r="B256" s="2">
        <v>1</v>
      </c>
      <c r="E256" s="1">
        <v>4</v>
      </c>
    </row>
    <row r="257" spans="1:5" x14ac:dyDescent="0.25">
      <c r="A257">
        <v>992</v>
      </c>
      <c r="B257" s="2">
        <v>1</v>
      </c>
      <c r="E257" s="1">
        <v>4</v>
      </c>
    </row>
    <row r="258" spans="1:5" x14ac:dyDescent="0.25">
      <c r="A258">
        <v>993</v>
      </c>
      <c r="B258" s="2">
        <v>1</v>
      </c>
      <c r="E258" s="1">
        <v>4</v>
      </c>
    </row>
    <row r="259" spans="1:5" x14ac:dyDescent="0.25">
      <c r="A259">
        <v>994</v>
      </c>
      <c r="E259" s="1">
        <v>4</v>
      </c>
    </row>
    <row r="260" spans="1:5" x14ac:dyDescent="0.25">
      <c r="A260">
        <v>995</v>
      </c>
      <c r="E260" s="1">
        <v>4</v>
      </c>
    </row>
    <row r="261" spans="1:5" x14ac:dyDescent="0.25">
      <c r="A261">
        <v>996</v>
      </c>
      <c r="C261" s="4">
        <v>2</v>
      </c>
      <c r="E261" s="1">
        <v>4</v>
      </c>
    </row>
    <row r="262" spans="1:5" x14ac:dyDescent="0.25">
      <c r="A262">
        <v>997</v>
      </c>
      <c r="C262" s="4">
        <v>2</v>
      </c>
      <c r="D262" s="3">
        <v>3</v>
      </c>
    </row>
    <row r="263" spans="1:5" x14ac:dyDescent="0.25">
      <c r="A263">
        <v>998</v>
      </c>
      <c r="C263" s="4">
        <v>2</v>
      </c>
      <c r="D263" s="3">
        <v>3</v>
      </c>
    </row>
    <row r="264" spans="1:5" x14ac:dyDescent="0.25">
      <c r="A264">
        <v>999</v>
      </c>
      <c r="C264" s="4">
        <v>2</v>
      </c>
      <c r="D264" s="3">
        <v>3</v>
      </c>
    </row>
    <row r="265" spans="1:5" x14ac:dyDescent="0.25">
      <c r="A265">
        <v>1000</v>
      </c>
      <c r="C265" s="4">
        <v>2</v>
      </c>
      <c r="D265" s="3">
        <v>3</v>
      </c>
    </row>
    <row r="266" spans="1:5" x14ac:dyDescent="0.25">
      <c r="A266">
        <v>1001</v>
      </c>
      <c r="C266" s="4">
        <v>2</v>
      </c>
      <c r="D266" s="3">
        <v>3</v>
      </c>
    </row>
    <row r="267" spans="1:5" x14ac:dyDescent="0.25">
      <c r="A267">
        <v>1002</v>
      </c>
      <c r="C267" s="4">
        <v>2</v>
      </c>
      <c r="D267" s="3">
        <v>3</v>
      </c>
    </row>
    <row r="268" spans="1:5" x14ac:dyDescent="0.25">
      <c r="A268">
        <v>1003</v>
      </c>
      <c r="C268" s="4">
        <v>2</v>
      </c>
      <c r="D268" s="3">
        <v>3</v>
      </c>
    </row>
    <row r="269" spans="1:5" x14ac:dyDescent="0.25">
      <c r="A269">
        <v>1004</v>
      </c>
      <c r="C269" s="4">
        <v>2</v>
      </c>
      <c r="D269" s="3">
        <v>3</v>
      </c>
    </row>
    <row r="270" spans="1:5" x14ac:dyDescent="0.25">
      <c r="A270">
        <v>1005</v>
      </c>
      <c r="C270" s="4">
        <v>2</v>
      </c>
      <c r="D270" s="3">
        <v>3</v>
      </c>
    </row>
    <row r="271" spans="1:5" x14ac:dyDescent="0.25">
      <c r="A271">
        <v>1006</v>
      </c>
      <c r="C271" s="4">
        <v>2</v>
      </c>
      <c r="D271" s="3">
        <v>3</v>
      </c>
    </row>
    <row r="272" spans="1:5" x14ac:dyDescent="0.25">
      <c r="A272">
        <v>1007</v>
      </c>
      <c r="C272" s="4">
        <v>2</v>
      </c>
      <c r="D272" s="3">
        <v>3</v>
      </c>
    </row>
    <row r="273" spans="1:5" x14ac:dyDescent="0.25">
      <c r="A273">
        <v>1008</v>
      </c>
      <c r="C273" s="4">
        <v>2</v>
      </c>
      <c r="D273" s="3">
        <v>3</v>
      </c>
    </row>
    <row r="274" spans="1:5" x14ac:dyDescent="0.25">
      <c r="A274">
        <v>1009</v>
      </c>
      <c r="C274" s="4">
        <v>2</v>
      </c>
      <c r="D274" s="3">
        <v>3</v>
      </c>
    </row>
    <row r="275" spans="1:5" x14ac:dyDescent="0.25">
      <c r="A275">
        <v>1010</v>
      </c>
      <c r="C275" s="4">
        <v>2</v>
      </c>
      <c r="D275" s="3">
        <v>3</v>
      </c>
    </row>
    <row r="276" spans="1:5" x14ac:dyDescent="0.25">
      <c r="A276">
        <v>1011</v>
      </c>
      <c r="C276" s="4">
        <v>2</v>
      </c>
      <c r="D276" s="3">
        <v>3</v>
      </c>
    </row>
    <row r="277" spans="1:5" x14ac:dyDescent="0.25">
      <c r="A277">
        <v>1012</v>
      </c>
      <c r="C277" s="4">
        <v>2</v>
      </c>
      <c r="D277" s="3">
        <v>3</v>
      </c>
    </row>
    <row r="278" spans="1:5" x14ac:dyDescent="0.25">
      <c r="A278">
        <v>1013</v>
      </c>
      <c r="D278" s="3">
        <v>3</v>
      </c>
    </row>
    <row r="279" spans="1:5" x14ac:dyDescent="0.25">
      <c r="A279">
        <v>1014</v>
      </c>
    </row>
    <row r="280" spans="1:5" x14ac:dyDescent="0.25">
      <c r="A280">
        <v>1015</v>
      </c>
      <c r="E280" s="1">
        <v>4</v>
      </c>
    </row>
    <row r="281" spans="1:5" x14ac:dyDescent="0.25">
      <c r="A281">
        <v>1016</v>
      </c>
      <c r="E281" s="1">
        <v>4</v>
      </c>
    </row>
    <row r="282" spans="1:5" x14ac:dyDescent="0.25">
      <c r="A282">
        <v>1017</v>
      </c>
      <c r="B282" s="2">
        <v>1</v>
      </c>
      <c r="E282" s="1">
        <v>4</v>
      </c>
    </row>
    <row r="283" spans="1:5" x14ac:dyDescent="0.25">
      <c r="A283">
        <v>1018</v>
      </c>
      <c r="B283" s="2">
        <v>1</v>
      </c>
      <c r="E283" s="1">
        <v>4</v>
      </c>
    </row>
    <row r="284" spans="1:5" x14ac:dyDescent="0.25">
      <c r="A284">
        <v>1019</v>
      </c>
      <c r="B284" s="2">
        <v>1</v>
      </c>
      <c r="E284" s="1">
        <v>4</v>
      </c>
    </row>
    <row r="285" spans="1:5" x14ac:dyDescent="0.25">
      <c r="A285">
        <v>1020</v>
      </c>
      <c r="B285" s="2">
        <v>1</v>
      </c>
      <c r="E285" s="1">
        <v>4</v>
      </c>
    </row>
    <row r="286" spans="1:5" x14ac:dyDescent="0.25">
      <c r="A286">
        <v>1021</v>
      </c>
      <c r="B286" s="2">
        <v>1</v>
      </c>
      <c r="E286" s="1">
        <v>4</v>
      </c>
    </row>
    <row r="287" spans="1:5" x14ac:dyDescent="0.25">
      <c r="A287">
        <v>1022</v>
      </c>
      <c r="B287" s="2">
        <v>1</v>
      </c>
      <c r="E287" s="1">
        <v>4</v>
      </c>
    </row>
    <row r="288" spans="1:5" x14ac:dyDescent="0.25">
      <c r="A288">
        <v>1023</v>
      </c>
      <c r="B288" s="2">
        <v>1</v>
      </c>
      <c r="E288" s="1">
        <v>4</v>
      </c>
    </row>
    <row r="289" spans="1:5" x14ac:dyDescent="0.25">
      <c r="A289">
        <v>1024</v>
      </c>
      <c r="B289" s="2">
        <v>1</v>
      </c>
      <c r="E289" s="1">
        <v>4</v>
      </c>
    </row>
    <row r="290" spans="1:5" x14ac:dyDescent="0.25">
      <c r="A290">
        <v>1025</v>
      </c>
      <c r="B290" s="2">
        <v>1</v>
      </c>
      <c r="E290" s="1">
        <v>4</v>
      </c>
    </row>
    <row r="291" spans="1:5" x14ac:dyDescent="0.25">
      <c r="A291">
        <v>1026</v>
      </c>
      <c r="B291" s="2">
        <v>1</v>
      </c>
      <c r="E291" s="1">
        <v>4</v>
      </c>
    </row>
    <row r="292" spans="1:5" x14ac:dyDescent="0.25">
      <c r="A292">
        <v>1027</v>
      </c>
      <c r="B292" s="2">
        <v>1</v>
      </c>
      <c r="E292" s="1">
        <v>4</v>
      </c>
    </row>
    <row r="293" spans="1:5" x14ac:dyDescent="0.25">
      <c r="A293">
        <v>1028</v>
      </c>
      <c r="B293" s="2">
        <v>1</v>
      </c>
      <c r="E293" s="1">
        <v>4</v>
      </c>
    </row>
    <row r="294" spans="1:5" x14ac:dyDescent="0.25">
      <c r="A294">
        <v>1029</v>
      </c>
      <c r="B294" s="2">
        <v>1</v>
      </c>
      <c r="E294" s="1">
        <v>4</v>
      </c>
    </row>
    <row r="295" spans="1:5" x14ac:dyDescent="0.25">
      <c r="A295">
        <v>1030</v>
      </c>
      <c r="B295" s="2">
        <v>1</v>
      </c>
      <c r="E295" s="1">
        <v>4</v>
      </c>
    </row>
    <row r="296" spans="1:5" x14ac:dyDescent="0.25">
      <c r="A296">
        <v>1031</v>
      </c>
      <c r="B296" s="2">
        <v>1</v>
      </c>
      <c r="E296" s="1">
        <v>4</v>
      </c>
    </row>
    <row r="297" spans="1:5" x14ac:dyDescent="0.25">
      <c r="A297">
        <v>1032</v>
      </c>
      <c r="B297" s="2">
        <v>1</v>
      </c>
      <c r="E297" s="1">
        <v>4</v>
      </c>
    </row>
    <row r="298" spans="1:5" x14ac:dyDescent="0.25">
      <c r="A298">
        <v>1033</v>
      </c>
      <c r="C298" s="4">
        <v>2</v>
      </c>
    </row>
    <row r="299" spans="1:5" x14ac:dyDescent="0.25">
      <c r="A299">
        <v>1034</v>
      </c>
      <c r="C299" s="4">
        <v>2</v>
      </c>
    </row>
    <row r="300" spans="1:5" x14ac:dyDescent="0.25">
      <c r="A300">
        <v>1035</v>
      </c>
      <c r="C300" s="4">
        <v>2</v>
      </c>
      <c r="D300" s="3">
        <v>3</v>
      </c>
    </row>
    <row r="301" spans="1:5" x14ac:dyDescent="0.25">
      <c r="A301">
        <v>1036</v>
      </c>
      <c r="C301" s="4">
        <v>2</v>
      </c>
      <c r="D301" s="3">
        <v>3</v>
      </c>
    </row>
    <row r="302" spans="1:5" x14ac:dyDescent="0.25">
      <c r="A302">
        <v>1037</v>
      </c>
      <c r="C302" s="4">
        <v>2</v>
      </c>
      <c r="D302" s="3">
        <v>3</v>
      </c>
    </row>
    <row r="303" spans="1:5" x14ac:dyDescent="0.25">
      <c r="A303">
        <v>1038</v>
      </c>
      <c r="C303" s="4">
        <v>2</v>
      </c>
      <c r="D303" s="3">
        <v>3</v>
      </c>
    </row>
    <row r="304" spans="1:5" x14ac:dyDescent="0.25">
      <c r="A304">
        <v>1039</v>
      </c>
      <c r="C304" s="4">
        <v>2</v>
      </c>
      <c r="D304" s="3">
        <v>3</v>
      </c>
    </row>
    <row r="305" spans="1:4" x14ac:dyDescent="0.25">
      <c r="A305">
        <v>1040</v>
      </c>
      <c r="C305" s="4">
        <v>2</v>
      </c>
      <c r="D305" s="3">
        <v>3</v>
      </c>
    </row>
    <row r="306" spans="1:4" x14ac:dyDescent="0.25">
      <c r="A306">
        <v>1041</v>
      </c>
      <c r="C306" s="4">
        <v>2</v>
      </c>
      <c r="D306" s="3">
        <v>3</v>
      </c>
    </row>
    <row r="307" spans="1:4" x14ac:dyDescent="0.25">
      <c r="A307">
        <v>1042</v>
      </c>
      <c r="C307" s="4">
        <v>2</v>
      </c>
      <c r="D307" s="3">
        <v>3</v>
      </c>
    </row>
    <row r="308" spans="1:4" x14ac:dyDescent="0.25">
      <c r="A308">
        <v>1043</v>
      </c>
      <c r="C308" s="4">
        <v>2</v>
      </c>
      <c r="D308" s="3">
        <v>3</v>
      </c>
    </row>
    <row r="309" spans="1:4" x14ac:dyDescent="0.25">
      <c r="A309">
        <v>1044</v>
      </c>
      <c r="C309" s="4">
        <v>2</v>
      </c>
      <c r="D309" s="3">
        <v>3</v>
      </c>
    </row>
    <row r="310" spans="1:4" x14ac:dyDescent="0.25">
      <c r="A310">
        <v>1045</v>
      </c>
      <c r="C310" s="4">
        <v>2</v>
      </c>
      <c r="D310" s="3">
        <v>3</v>
      </c>
    </row>
    <row r="311" spans="1:4" x14ac:dyDescent="0.25">
      <c r="A311">
        <v>1046</v>
      </c>
      <c r="C311" s="4">
        <v>2</v>
      </c>
      <c r="D311" s="3">
        <v>3</v>
      </c>
    </row>
    <row r="312" spans="1:4" x14ac:dyDescent="0.25">
      <c r="A312">
        <v>1047</v>
      </c>
      <c r="C312" s="4">
        <v>2</v>
      </c>
      <c r="D312" s="3">
        <v>3</v>
      </c>
    </row>
    <row r="313" spans="1:4" x14ac:dyDescent="0.25">
      <c r="A313">
        <v>1048</v>
      </c>
      <c r="C313" s="4">
        <v>2</v>
      </c>
      <c r="D313" s="3">
        <v>3</v>
      </c>
    </row>
    <row r="314" spans="1:4" x14ac:dyDescent="0.25">
      <c r="A314">
        <v>1049</v>
      </c>
      <c r="D314" s="3">
        <v>3</v>
      </c>
    </row>
    <row r="315" spans="1:4" x14ac:dyDescent="0.25">
      <c r="A315">
        <v>1050</v>
      </c>
      <c r="D315" s="3">
        <v>3</v>
      </c>
    </row>
    <row r="316" spans="1:4" x14ac:dyDescent="0.25">
      <c r="A316">
        <v>1051</v>
      </c>
      <c r="D316" s="3">
        <v>3</v>
      </c>
    </row>
    <row r="317" spans="1:4" x14ac:dyDescent="0.25">
      <c r="A317">
        <v>1052</v>
      </c>
      <c r="D317" s="3">
        <v>3</v>
      </c>
    </row>
    <row r="318" spans="1:4" x14ac:dyDescent="0.25">
      <c r="A318">
        <v>1053</v>
      </c>
      <c r="B318" s="2">
        <v>1</v>
      </c>
    </row>
    <row r="319" spans="1:4" x14ac:dyDescent="0.25">
      <c r="A319">
        <v>1054</v>
      </c>
      <c r="B319" s="2">
        <v>1</v>
      </c>
    </row>
    <row r="320" spans="1:4" x14ac:dyDescent="0.25">
      <c r="A320">
        <v>1055</v>
      </c>
      <c r="B320" s="2">
        <v>1</v>
      </c>
    </row>
    <row r="321" spans="1:5" x14ac:dyDescent="0.25">
      <c r="A321">
        <v>1056</v>
      </c>
      <c r="B321" s="2">
        <v>1</v>
      </c>
    </row>
    <row r="322" spans="1:5" x14ac:dyDescent="0.25">
      <c r="A322">
        <v>1057</v>
      </c>
      <c r="B322" s="2">
        <v>1</v>
      </c>
      <c r="E322" s="1">
        <v>4</v>
      </c>
    </row>
    <row r="323" spans="1:5" x14ac:dyDescent="0.25">
      <c r="A323">
        <v>1058</v>
      </c>
      <c r="B323" s="2">
        <v>1</v>
      </c>
      <c r="E323" s="1">
        <v>4</v>
      </c>
    </row>
    <row r="324" spans="1:5" x14ac:dyDescent="0.25">
      <c r="A324">
        <v>1059</v>
      </c>
      <c r="B324" s="2">
        <v>1</v>
      </c>
      <c r="E324" s="1">
        <v>4</v>
      </c>
    </row>
    <row r="325" spans="1:5" x14ac:dyDescent="0.25">
      <c r="A325">
        <v>1060</v>
      </c>
      <c r="B325" s="2">
        <v>1</v>
      </c>
      <c r="E325" s="1">
        <v>4</v>
      </c>
    </row>
    <row r="326" spans="1:5" x14ac:dyDescent="0.25">
      <c r="A326">
        <v>1061</v>
      </c>
      <c r="B326" s="2">
        <v>1</v>
      </c>
      <c r="E326" s="1">
        <v>4</v>
      </c>
    </row>
    <row r="327" spans="1:5" x14ac:dyDescent="0.25">
      <c r="A327">
        <v>1062</v>
      </c>
      <c r="B327" s="2">
        <v>1</v>
      </c>
      <c r="E327" s="1">
        <v>4</v>
      </c>
    </row>
    <row r="328" spans="1:5" x14ac:dyDescent="0.25">
      <c r="A328">
        <v>1063</v>
      </c>
      <c r="B328" s="2">
        <v>1</v>
      </c>
      <c r="E328" s="1">
        <v>4</v>
      </c>
    </row>
    <row r="329" spans="1:5" x14ac:dyDescent="0.25">
      <c r="A329">
        <v>1064</v>
      </c>
      <c r="B329" s="2">
        <v>1</v>
      </c>
      <c r="E329" s="1">
        <v>4</v>
      </c>
    </row>
    <row r="330" spans="1:5" x14ac:dyDescent="0.25">
      <c r="A330">
        <v>1065</v>
      </c>
      <c r="B330" s="2">
        <v>1</v>
      </c>
      <c r="E330" s="1">
        <v>4</v>
      </c>
    </row>
    <row r="331" spans="1:5" x14ac:dyDescent="0.25">
      <c r="A331">
        <v>1066</v>
      </c>
      <c r="B331" s="2">
        <v>1</v>
      </c>
      <c r="E331" s="1">
        <v>4</v>
      </c>
    </row>
    <row r="332" spans="1:5" x14ac:dyDescent="0.25">
      <c r="A332">
        <v>1067</v>
      </c>
      <c r="B332" s="2">
        <v>1</v>
      </c>
      <c r="E332" s="1">
        <v>4</v>
      </c>
    </row>
    <row r="333" spans="1:5" x14ac:dyDescent="0.25">
      <c r="A333">
        <v>1068</v>
      </c>
      <c r="B333" s="2">
        <v>1</v>
      </c>
      <c r="C333" s="4">
        <v>2</v>
      </c>
      <c r="E333" s="1">
        <v>4</v>
      </c>
    </row>
    <row r="334" spans="1:5" x14ac:dyDescent="0.25">
      <c r="A334">
        <v>1069</v>
      </c>
      <c r="B334" s="2">
        <v>1</v>
      </c>
      <c r="C334" s="4">
        <v>2</v>
      </c>
      <c r="E334" s="1">
        <v>4</v>
      </c>
    </row>
    <row r="335" spans="1:5" x14ac:dyDescent="0.25">
      <c r="A335">
        <v>1070</v>
      </c>
      <c r="C335" s="4">
        <v>2</v>
      </c>
      <c r="E335" s="1">
        <v>4</v>
      </c>
    </row>
    <row r="336" spans="1:5" x14ac:dyDescent="0.25">
      <c r="A336">
        <v>1071</v>
      </c>
      <c r="C336" s="4">
        <v>2</v>
      </c>
      <c r="E336" s="1">
        <v>4</v>
      </c>
    </row>
    <row r="337" spans="1:5" x14ac:dyDescent="0.25">
      <c r="A337">
        <v>1072</v>
      </c>
      <c r="C337" s="4">
        <v>2</v>
      </c>
      <c r="E337" s="1">
        <v>4</v>
      </c>
    </row>
    <row r="338" spans="1:5" x14ac:dyDescent="0.25">
      <c r="A338">
        <v>1073</v>
      </c>
      <c r="C338" s="4">
        <v>2</v>
      </c>
      <c r="E338" s="1">
        <v>4</v>
      </c>
    </row>
    <row r="339" spans="1:5" x14ac:dyDescent="0.25">
      <c r="A339">
        <v>1074</v>
      </c>
      <c r="C339" s="4">
        <v>2</v>
      </c>
      <c r="E339" s="1">
        <v>4</v>
      </c>
    </row>
    <row r="340" spans="1:5" x14ac:dyDescent="0.25">
      <c r="A340">
        <v>1075</v>
      </c>
      <c r="C340" s="4">
        <v>2</v>
      </c>
      <c r="E340" s="1">
        <v>4</v>
      </c>
    </row>
    <row r="341" spans="1:5" x14ac:dyDescent="0.25">
      <c r="A341">
        <v>1076</v>
      </c>
      <c r="C341" s="4">
        <v>2</v>
      </c>
      <c r="D341" s="3">
        <v>3</v>
      </c>
    </row>
    <row r="342" spans="1:5" x14ac:dyDescent="0.25">
      <c r="A342">
        <v>1077</v>
      </c>
      <c r="C342" s="4">
        <v>2</v>
      </c>
      <c r="D342" s="3">
        <v>3</v>
      </c>
    </row>
    <row r="343" spans="1:5" x14ac:dyDescent="0.25">
      <c r="A343">
        <v>1078</v>
      </c>
      <c r="C343" s="4">
        <v>2</v>
      </c>
      <c r="D343" s="3">
        <v>3</v>
      </c>
    </row>
    <row r="344" spans="1:5" x14ac:dyDescent="0.25">
      <c r="A344">
        <v>1079</v>
      </c>
      <c r="C344" s="4">
        <v>2</v>
      </c>
      <c r="D344" s="3">
        <v>3</v>
      </c>
    </row>
    <row r="345" spans="1:5" x14ac:dyDescent="0.25">
      <c r="A345">
        <v>1080</v>
      </c>
      <c r="C345" s="4">
        <v>2</v>
      </c>
      <c r="D345" s="3">
        <v>3</v>
      </c>
    </row>
    <row r="346" spans="1:5" x14ac:dyDescent="0.25">
      <c r="A346">
        <v>1081</v>
      </c>
      <c r="C346" s="4">
        <v>2</v>
      </c>
      <c r="D346" s="3">
        <v>3</v>
      </c>
    </row>
    <row r="347" spans="1:5" x14ac:dyDescent="0.25">
      <c r="A347">
        <v>1082</v>
      </c>
      <c r="C347" s="4">
        <v>2</v>
      </c>
      <c r="D347" s="3">
        <v>3</v>
      </c>
    </row>
    <row r="348" spans="1:5" x14ac:dyDescent="0.25">
      <c r="A348">
        <v>1083</v>
      </c>
      <c r="C348" s="4">
        <v>2</v>
      </c>
      <c r="D348" s="3">
        <v>3</v>
      </c>
    </row>
    <row r="349" spans="1:5" x14ac:dyDescent="0.25">
      <c r="A349">
        <v>1084</v>
      </c>
      <c r="C349" s="4">
        <v>2</v>
      </c>
      <c r="D349" s="3">
        <v>3</v>
      </c>
    </row>
    <row r="350" spans="1:5" x14ac:dyDescent="0.25">
      <c r="A350">
        <v>1085</v>
      </c>
      <c r="C350" s="4">
        <v>2</v>
      </c>
      <c r="D350" s="3">
        <v>3</v>
      </c>
    </row>
    <row r="351" spans="1:5" x14ac:dyDescent="0.25">
      <c r="A351">
        <v>1086</v>
      </c>
      <c r="C351" s="4">
        <v>2</v>
      </c>
      <c r="D351" s="3">
        <v>3</v>
      </c>
    </row>
    <row r="352" spans="1:5" x14ac:dyDescent="0.25">
      <c r="A352">
        <v>1087</v>
      </c>
      <c r="D352" s="3">
        <v>3</v>
      </c>
    </row>
    <row r="353" spans="1:5" x14ac:dyDescent="0.25">
      <c r="A353">
        <v>1088</v>
      </c>
      <c r="D353" s="3">
        <v>3</v>
      </c>
    </row>
    <row r="354" spans="1:5" x14ac:dyDescent="0.25">
      <c r="A354">
        <v>1089</v>
      </c>
      <c r="B354" s="2">
        <v>1</v>
      </c>
      <c r="D354" s="3">
        <v>3</v>
      </c>
    </row>
    <row r="355" spans="1:5" x14ac:dyDescent="0.25">
      <c r="A355">
        <v>1090</v>
      </c>
      <c r="B355" s="2">
        <v>1</v>
      </c>
      <c r="D355" s="3">
        <v>3</v>
      </c>
    </row>
    <row r="356" spans="1:5" x14ac:dyDescent="0.25">
      <c r="A356">
        <v>1091</v>
      </c>
      <c r="B356" s="2">
        <v>1</v>
      </c>
      <c r="D356" s="3">
        <v>3</v>
      </c>
    </row>
    <row r="357" spans="1:5" x14ac:dyDescent="0.25">
      <c r="A357">
        <v>1092</v>
      </c>
      <c r="B357" s="2">
        <v>1</v>
      </c>
      <c r="D357" s="3">
        <v>3</v>
      </c>
    </row>
    <row r="358" spans="1:5" x14ac:dyDescent="0.25">
      <c r="A358">
        <v>1093</v>
      </c>
      <c r="B358" s="2">
        <v>1</v>
      </c>
      <c r="D358" s="3">
        <v>3</v>
      </c>
    </row>
    <row r="359" spans="1:5" x14ac:dyDescent="0.25">
      <c r="A359">
        <v>1094</v>
      </c>
      <c r="B359" s="2">
        <v>1</v>
      </c>
    </row>
    <row r="360" spans="1:5" x14ac:dyDescent="0.25">
      <c r="A360">
        <v>1095</v>
      </c>
      <c r="B360" s="2">
        <v>1</v>
      </c>
    </row>
    <row r="361" spans="1:5" x14ac:dyDescent="0.25">
      <c r="A361">
        <v>1096</v>
      </c>
      <c r="B361" s="2">
        <v>1</v>
      </c>
    </row>
    <row r="362" spans="1:5" x14ac:dyDescent="0.25">
      <c r="A362">
        <v>1097</v>
      </c>
      <c r="B362" s="2">
        <v>1</v>
      </c>
    </row>
    <row r="363" spans="1:5" x14ac:dyDescent="0.25">
      <c r="A363">
        <v>1098</v>
      </c>
      <c r="B363" s="2">
        <v>1</v>
      </c>
    </row>
    <row r="364" spans="1:5" x14ac:dyDescent="0.25">
      <c r="A364">
        <v>1099</v>
      </c>
      <c r="B364" s="2">
        <v>1</v>
      </c>
    </row>
    <row r="365" spans="1:5" x14ac:dyDescent="0.25">
      <c r="A365">
        <v>1100</v>
      </c>
      <c r="B365" s="2">
        <v>1</v>
      </c>
    </row>
    <row r="366" spans="1:5" x14ac:dyDescent="0.25">
      <c r="A366">
        <v>1101</v>
      </c>
      <c r="B366" s="2">
        <v>1</v>
      </c>
    </row>
    <row r="367" spans="1:5" x14ac:dyDescent="0.25">
      <c r="A367">
        <v>1102</v>
      </c>
      <c r="B367" s="2">
        <v>1</v>
      </c>
    </row>
    <row r="368" spans="1:5" x14ac:dyDescent="0.25">
      <c r="A368">
        <v>1103</v>
      </c>
      <c r="B368" s="2">
        <v>1</v>
      </c>
      <c r="E368" s="1">
        <v>4</v>
      </c>
    </row>
    <row r="369" spans="1:5" x14ac:dyDescent="0.25">
      <c r="A369">
        <v>1104</v>
      </c>
      <c r="B369" s="2">
        <v>1</v>
      </c>
      <c r="E369" s="1">
        <v>4</v>
      </c>
    </row>
    <row r="370" spans="1:5" x14ac:dyDescent="0.25">
      <c r="A370">
        <v>1105</v>
      </c>
      <c r="B370" s="2">
        <v>1</v>
      </c>
      <c r="E370" s="1">
        <v>4</v>
      </c>
    </row>
    <row r="371" spans="1:5" x14ac:dyDescent="0.25">
      <c r="A371">
        <v>1106</v>
      </c>
      <c r="B371" s="2">
        <v>1</v>
      </c>
      <c r="C371" s="4">
        <v>2</v>
      </c>
      <c r="E371" s="1">
        <v>4</v>
      </c>
    </row>
    <row r="372" spans="1:5" x14ac:dyDescent="0.25">
      <c r="A372">
        <v>1107</v>
      </c>
      <c r="B372" s="2">
        <v>1</v>
      </c>
      <c r="C372" s="4">
        <v>2</v>
      </c>
      <c r="E372" s="1">
        <v>4</v>
      </c>
    </row>
    <row r="373" spans="1:5" x14ac:dyDescent="0.25">
      <c r="A373">
        <v>1108</v>
      </c>
      <c r="C373" s="4">
        <v>2</v>
      </c>
      <c r="E373" s="1">
        <v>4</v>
      </c>
    </row>
    <row r="374" spans="1:5" x14ac:dyDescent="0.25">
      <c r="A374">
        <v>1109</v>
      </c>
      <c r="C374" s="4">
        <v>2</v>
      </c>
      <c r="E374" s="1">
        <v>4</v>
      </c>
    </row>
    <row r="375" spans="1:5" x14ac:dyDescent="0.25">
      <c r="A375">
        <v>1110</v>
      </c>
      <c r="C375" s="4">
        <v>2</v>
      </c>
      <c r="D375" s="3">
        <v>3</v>
      </c>
      <c r="E375" s="1">
        <v>4</v>
      </c>
    </row>
    <row r="376" spans="1:5" x14ac:dyDescent="0.25">
      <c r="A376">
        <v>1111</v>
      </c>
      <c r="C376" s="4">
        <v>2</v>
      </c>
      <c r="D376" s="3">
        <v>3</v>
      </c>
      <c r="E376" s="1">
        <v>4</v>
      </c>
    </row>
    <row r="377" spans="1:5" x14ac:dyDescent="0.25">
      <c r="A377">
        <v>1112</v>
      </c>
      <c r="C377" s="4">
        <v>2</v>
      </c>
      <c r="D377" s="3">
        <v>3</v>
      </c>
      <c r="E377" s="1">
        <v>4</v>
      </c>
    </row>
    <row r="378" spans="1:5" x14ac:dyDescent="0.25">
      <c r="A378">
        <v>1113</v>
      </c>
      <c r="C378" s="4">
        <v>2</v>
      </c>
      <c r="D378" s="3">
        <v>3</v>
      </c>
      <c r="E378" s="1">
        <v>4</v>
      </c>
    </row>
    <row r="379" spans="1:5" x14ac:dyDescent="0.25">
      <c r="A379">
        <v>1114</v>
      </c>
      <c r="C379" s="4">
        <v>2</v>
      </c>
      <c r="D379" s="3">
        <v>3</v>
      </c>
      <c r="E379" s="1">
        <v>4</v>
      </c>
    </row>
    <row r="380" spans="1:5" x14ac:dyDescent="0.25">
      <c r="A380">
        <v>1115</v>
      </c>
      <c r="C380" s="4">
        <v>2</v>
      </c>
      <c r="D380" s="3">
        <v>3</v>
      </c>
      <c r="E380" s="1">
        <v>4</v>
      </c>
    </row>
    <row r="381" spans="1:5" x14ac:dyDescent="0.25">
      <c r="A381">
        <v>1116</v>
      </c>
      <c r="C381" s="4">
        <v>2</v>
      </c>
      <c r="D381" s="3">
        <v>3</v>
      </c>
      <c r="E381" s="1">
        <v>4</v>
      </c>
    </row>
    <row r="382" spans="1:5" x14ac:dyDescent="0.25">
      <c r="A382">
        <v>1117</v>
      </c>
      <c r="C382" s="4">
        <v>2</v>
      </c>
      <c r="D382" s="3">
        <v>3</v>
      </c>
      <c r="E382" s="1">
        <v>4</v>
      </c>
    </row>
    <row r="383" spans="1:5" x14ac:dyDescent="0.25">
      <c r="A383">
        <v>1118</v>
      </c>
      <c r="C383" s="4">
        <v>2</v>
      </c>
      <c r="D383" s="3">
        <v>3</v>
      </c>
      <c r="E383" s="1">
        <v>4</v>
      </c>
    </row>
    <row r="384" spans="1:5" x14ac:dyDescent="0.25">
      <c r="A384">
        <v>1119</v>
      </c>
      <c r="C384" s="4">
        <v>2</v>
      </c>
      <c r="D384" s="3">
        <v>3</v>
      </c>
      <c r="E384" s="1">
        <v>4</v>
      </c>
    </row>
    <row r="385" spans="1:5" x14ac:dyDescent="0.25">
      <c r="A385">
        <v>1120</v>
      </c>
      <c r="C385" s="4">
        <v>2</v>
      </c>
      <c r="D385" s="3">
        <v>3</v>
      </c>
      <c r="E385" s="1">
        <v>4</v>
      </c>
    </row>
    <row r="386" spans="1:5" x14ac:dyDescent="0.25">
      <c r="A386">
        <v>1121</v>
      </c>
      <c r="C386" s="4">
        <v>2</v>
      </c>
      <c r="D386" s="3">
        <v>3</v>
      </c>
      <c r="E386" s="1">
        <v>4</v>
      </c>
    </row>
    <row r="387" spans="1:5" x14ac:dyDescent="0.25">
      <c r="A387">
        <v>1122</v>
      </c>
      <c r="C387" s="4">
        <v>2</v>
      </c>
      <c r="D387" s="3">
        <v>3</v>
      </c>
      <c r="E387" s="1">
        <v>4</v>
      </c>
    </row>
    <row r="388" spans="1:5" x14ac:dyDescent="0.25">
      <c r="A388">
        <v>1123</v>
      </c>
      <c r="C388" s="4">
        <v>2</v>
      </c>
      <c r="D388" s="3">
        <v>3</v>
      </c>
      <c r="E388" s="1">
        <v>4</v>
      </c>
    </row>
    <row r="389" spans="1:5" x14ac:dyDescent="0.25">
      <c r="A389">
        <v>1124</v>
      </c>
      <c r="C389" s="4">
        <v>2</v>
      </c>
      <c r="D389" s="3">
        <v>3</v>
      </c>
      <c r="E389" s="1">
        <v>4</v>
      </c>
    </row>
    <row r="390" spans="1:5" x14ac:dyDescent="0.25">
      <c r="A390">
        <v>1125</v>
      </c>
      <c r="C390" s="4">
        <v>2</v>
      </c>
      <c r="D390" s="3">
        <v>3</v>
      </c>
      <c r="E390" s="1">
        <v>4</v>
      </c>
    </row>
    <row r="391" spans="1:5" x14ac:dyDescent="0.25">
      <c r="A391">
        <v>1126</v>
      </c>
      <c r="C391" s="4">
        <v>2</v>
      </c>
      <c r="D391" s="3">
        <v>3</v>
      </c>
      <c r="E391" s="1">
        <v>4</v>
      </c>
    </row>
    <row r="392" spans="1:5" x14ac:dyDescent="0.25">
      <c r="A392">
        <v>1127</v>
      </c>
      <c r="B392" s="2">
        <v>1</v>
      </c>
      <c r="C392" s="4">
        <v>2</v>
      </c>
      <c r="D392" s="3">
        <v>3</v>
      </c>
    </row>
    <row r="393" spans="1:5" x14ac:dyDescent="0.25">
      <c r="A393">
        <v>1128</v>
      </c>
      <c r="B393" s="2">
        <v>1</v>
      </c>
      <c r="C393" s="4">
        <v>2</v>
      </c>
      <c r="D393" s="3">
        <v>3</v>
      </c>
    </row>
    <row r="394" spans="1:5" x14ac:dyDescent="0.25">
      <c r="A394">
        <v>1129</v>
      </c>
      <c r="B394" s="2">
        <v>1</v>
      </c>
      <c r="D394" s="3">
        <v>3</v>
      </c>
    </row>
    <row r="395" spans="1:5" x14ac:dyDescent="0.25">
      <c r="A395">
        <v>1130</v>
      </c>
      <c r="B395" s="2">
        <v>1</v>
      </c>
      <c r="D395" s="3">
        <v>3</v>
      </c>
    </row>
    <row r="396" spans="1:5" x14ac:dyDescent="0.25">
      <c r="A396">
        <v>1131</v>
      </c>
      <c r="B396" s="2">
        <v>1</v>
      </c>
      <c r="D396" s="3">
        <v>3</v>
      </c>
    </row>
    <row r="397" spans="1:5" x14ac:dyDescent="0.25">
      <c r="A397">
        <v>1132</v>
      </c>
      <c r="B397" s="2">
        <v>1</v>
      </c>
      <c r="D397" s="3">
        <v>3</v>
      </c>
    </row>
    <row r="398" spans="1:5" x14ac:dyDescent="0.25">
      <c r="A398">
        <v>1133</v>
      </c>
      <c r="B398" s="2">
        <v>1</v>
      </c>
      <c r="D398" s="3">
        <v>3</v>
      </c>
    </row>
    <row r="399" spans="1:5" x14ac:dyDescent="0.25">
      <c r="A399">
        <v>1134</v>
      </c>
      <c r="B399" s="2">
        <v>1</v>
      </c>
      <c r="D399" s="3">
        <v>3</v>
      </c>
    </row>
    <row r="400" spans="1:5" x14ac:dyDescent="0.25">
      <c r="A400">
        <v>1135</v>
      </c>
      <c r="B400" s="2">
        <v>1</v>
      </c>
      <c r="D400" s="3">
        <v>3</v>
      </c>
    </row>
    <row r="401" spans="1:4" x14ac:dyDescent="0.25">
      <c r="A401">
        <v>1136</v>
      </c>
      <c r="B401" s="2">
        <v>1</v>
      </c>
      <c r="D401" s="3">
        <v>3</v>
      </c>
    </row>
    <row r="402" spans="1:4" x14ac:dyDescent="0.25">
      <c r="A402">
        <v>1137</v>
      </c>
      <c r="B402" s="2">
        <v>1</v>
      </c>
      <c r="D402" s="3">
        <v>3</v>
      </c>
    </row>
    <row r="403" spans="1:4" x14ac:dyDescent="0.25">
      <c r="A403">
        <v>1138</v>
      </c>
      <c r="B403" s="2">
        <v>1</v>
      </c>
      <c r="D403" s="3">
        <v>3</v>
      </c>
    </row>
    <row r="404" spans="1:4" x14ac:dyDescent="0.25">
      <c r="A404">
        <v>1139</v>
      </c>
      <c r="B404" s="2">
        <v>1</v>
      </c>
      <c r="D404" s="3">
        <v>3</v>
      </c>
    </row>
    <row r="405" spans="1:4" x14ac:dyDescent="0.25">
      <c r="A405">
        <v>1140</v>
      </c>
      <c r="B405" s="2">
        <v>1</v>
      </c>
      <c r="D405" s="3">
        <v>3</v>
      </c>
    </row>
    <row r="406" spans="1:4" x14ac:dyDescent="0.25">
      <c r="A406">
        <v>1141</v>
      </c>
      <c r="B406" s="2">
        <v>1</v>
      </c>
      <c r="D406" s="3">
        <v>3</v>
      </c>
    </row>
    <row r="407" spans="1:4" x14ac:dyDescent="0.25">
      <c r="A407">
        <v>1142</v>
      </c>
      <c r="B407" s="2">
        <v>1</v>
      </c>
      <c r="D407" s="3">
        <v>3</v>
      </c>
    </row>
    <row r="408" spans="1:4" x14ac:dyDescent="0.25">
      <c r="A408">
        <v>1143</v>
      </c>
      <c r="B408" s="2">
        <v>1</v>
      </c>
      <c r="D408" s="3">
        <v>3</v>
      </c>
    </row>
    <row r="409" spans="1:4" x14ac:dyDescent="0.25">
      <c r="A409">
        <v>1144</v>
      </c>
      <c r="B409" s="2">
        <v>1</v>
      </c>
      <c r="D409" s="3">
        <v>3</v>
      </c>
    </row>
    <row r="410" spans="1:4" x14ac:dyDescent="0.25">
      <c r="A410">
        <v>1145</v>
      </c>
      <c r="B410" s="2">
        <v>1</v>
      </c>
      <c r="D410" s="3">
        <v>3</v>
      </c>
    </row>
    <row r="411" spans="1:4" x14ac:dyDescent="0.25">
      <c r="A411">
        <v>1146</v>
      </c>
      <c r="B411" s="2">
        <v>1</v>
      </c>
      <c r="D411" s="3">
        <v>3</v>
      </c>
    </row>
    <row r="412" spans="1:4" x14ac:dyDescent="0.25">
      <c r="A412">
        <v>1147</v>
      </c>
      <c r="B412" s="2">
        <v>1</v>
      </c>
      <c r="D412" s="3">
        <v>3</v>
      </c>
    </row>
    <row r="413" spans="1:4" x14ac:dyDescent="0.25">
      <c r="A413">
        <v>1148</v>
      </c>
      <c r="B413" s="2">
        <v>1</v>
      </c>
      <c r="D413" s="3">
        <v>3</v>
      </c>
    </row>
    <row r="414" spans="1:4" x14ac:dyDescent="0.25">
      <c r="A414">
        <v>1149</v>
      </c>
      <c r="B414" s="2">
        <v>1</v>
      </c>
      <c r="D414" s="3">
        <v>3</v>
      </c>
    </row>
    <row r="415" spans="1:4" x14ac:dyDescent="0.25">
      <c r="A415">
        <v>1150</v>
      </c>
      <c r="B415" s="2">
        <v>1</v>
      </c>
      <c r="D415" s="3">
        <v>3</v>
      </c>
    </row>
    <row r="416" spans="1:4" x14ac:dyDescent="0.25">
      <c r="A416">
        <v>1151</v>
      </c>
      <c r="B416" s="2">
        <v>1</v>
      </c>
    </row>
    <row r="417" spans="1:6" x14ac:dyDescent="0.25">
      <c r="A417">
        <v>1152</v>
      </c>
      <c r="B417" s="2">
        <v>1</v>
      </c>
    </row>
    <row r="418" spans="1:6" x14ac:dyDescent="0.25">
      <c r="A418">
        <v>1153</v>
      </c>
      <c r="B418" s="2">
        <v>1</v>
      </c>
      <c r="E418" s="1">
        <v>4</v>
      </c>
    </row>
    <row r="419" spans="1:6" x14ac:dyDescent="0.25">
      <c r="A419">
        <v>1154</v>
      </c>
      <c r="B419" s="2">
        <v>1</v>
      </c>
      <c r="E419" s="1">
        <v>4</v>
      </c>
    </row>
    <row r="420" spans="1:6" x14ac:dyDescent="0.25">
      <c r="A420">
        <v>1155</v>
      </c>
      <c r="B420" s="2">
        <v>1</v>
      </c>
      <c r="C420" s="4">
        <v>2</v>
      </c>
      <c r="E420" s="1">
        <v>4</v>
      </c>
    </row>
    <row r="421" spans="1:6" x14ac:dyDescent="0.25">
      <c r="A421">
        <v>1156</v>
      </c>
      <c r="B421" s="2">
        <v>1</v>
      </c>
      <c r="C421" s="4">
        <v>2</v>
      </c>
      <c r="E421" s="1">
        <v>4</v>
      </c>
    </row>
    <row r="422" spans="1:6" x14ac:dyDescent="0.25">
      <c r="A422">
        <v>1157</v>
      </c>
      <c r="B422" s="2">
        <v>1</v>
      </c>
      <c r="C422" s="4">
        <v>2</v>
      </c>
      <c r="E422" s="1">
        <v>4</v>
      </c>
    </row>
    <row r="423" spans="1:6" x14ac:dyDescent="0.25">
      <c r="A423">
        <v>1158</v>
      </c>
      <c r="B423" s="2">
        <v>1</v>
      </c>
      <c r="C423" s="4">
        <v>2</v>
      </c>
      <c r="E423" s="1">
        <v>4</v>
      </c>
    </row>
    <row r="424" spans="1:6" x14ac:dyDescent="0.25">
      <c r="A424">
        <v>1159</v>
      </c>
      <c r="B424" s="2">
        <v>1</v>
      </c>
      <c r="C424" s="4">
        <v>2</v>
      </c>
      <c r="E424" s="1">
        <v>4</v>
      </c>
    </row>
    <row r="425" spans="1:6" x14ac:dyDescent="0.25">
      <c r="A425">
        <v>1160</v>
      </c>
      <c r="B425" s="2">
        <v>1</v>
      </c>
      <c r="C425" s="4">
        <v>2</v>
      </c>
      <c r="E425" s="1">
        <v>4</v>
      </c>
    </row>
    <row r="426" spans="1:6" x14ac:dyDescent="0.25">
      <c r="A426">
        <v>1161</v>
      </c>
      <c r="B426" s="2">
        <v>1</v>
      </c>
      <c r="C426" s="4">
        <v>2</v>
      </c>
      <c r="E426" s="1">
        <v>4</v>
      </c>
    </row>
    <row r="427" spans="1:6" x14ac:dyDescent="0.25">
      <c r="A427">
        <v>1162</v>
      </c>
      <c r="B427" s="2">
        <v>1</v>
      </c>
      <c r="C427" s="4">
        <v>2</v>
      </c>
      <c r="E427" s="1">
        <v>4</v>
      </c>
    </row>
    <row r="428" spans="1:6" x14ac:dyDescent="0.25">
      <c r="A428">
        <v>1163</v>
      </c>
      <c r="B428" s="2">
        <v>1</v>
      </c>
      <c r="C428" s="4">
        <v>2</v>
      </c>
      <c r="E428" s="1">
        <v>4</v>
      </c>
    </row>
    <row r="429" spans="1:6" x14ac:dyDescent="0.25">
      <c r="A429">
        <v>1164</v>
      </c>
      <c r="C429" s="4">
        <v>2</v>
      </c>
      <c r="E429" s="1">
        <v>4</v>
      </c>
    </row>
    <row r="430" spans="1:6" x14ac:dyDescent="0.25">
      <c r="A430">
        <v>1165</v>
      </c>
      <c r="F430" t="s">
        <v>22</v>
      </c>
    </row>
    <row r="431" spans="1:6" x14ac:dyDescent="0.25">
      <c r="A431">
        <v>2083</v>
      </c>
    </row>
    <row r="432" spans="1:6" x14ac:dyDescent="0.25">
      <c r="A432">
        <v>2084</v>
      </c>
    </row>
    <row r="433" spans="1:6" x14ac:dyDescent="0.25">
      <c r="A433">
        <v>2085</v>
      </c>
      <c r="F433" t="s">
        <v>22</v>
      </c>
    </row>
    <row r="434" spans="1:6" x14ac:dyDescent="0.25">
      <c r="A434">
        <v>2086</v>
      </c>
    </row>
    <row r="435" spans="1:6" x14ac:dyDescent="0.25">
      <c r="A435">
        <v>2087</v>
      </c>
      <c r="B435" s="2">
        <v>1</v>
      </c>
      <c r="E435" s="1">
        <v>4</v>
      </c>
    </row>
    <row r="436" spans="1:6" x14ac:dyDescent="0.25">
      <c r="A436">
        <v>2088</v>
      </c>
      <c r="B436" s="2">
        <v>1</v>
      </c>
      <c r="E436" s="1">
        <v>4</v>
      </c>
    </row>
    <row r="437" spans="1:6" x14ac:dyDescent="0.25">
      <c r="A437">
        <v>2089</v>
      </c>
      <c r="B437" s="2">
        <v>1</v>
      </c>
      <c r="E437" s="1">
        <v>4</v>
      </c>
    </row>
    <row r="438" spans="1:6" x14ac:dyDescent="0.25">
      <c r="A438">
        <v>2090</v>
      </c>
      <c r="B438" s="2">
        <v>1</v>
      </c>
      <c r="E438" s="1">
        <v>4</v>
      </c>
    </row>
    <row r="439" spans="1:6" x14ac:dyDescent="0.25">
      <c r="A439">
        <v>2091</v>
      </c>
      <c r="B439" s="2">
        <v>1</v>
      </c>
      <c r="E439" s="1">
        <v>4</v>
      </c>
    </row>
    <row r="440" spans="1:6" x14ac:dyDescent="0.25">
      <c r="A440">
        <v>2092</v>
      </c>
      <c r="B440" s="2">
        <v>1</v>
      </c>
      <c r="E440" s="1">
        <v>4</v>
      </c>
    </row>
    <row r="441" spans="1:6" x14ac:dyDescent="0.25">
      <c r="A441">
        <v>2093</v>
      </c>
      <c r="B441" s="2">
        <v>1</v>
      </c>
      <c r="E441" s="1">
        <v>4</v>
      </c>
    </row>
    <row r="442" spans="1:6" x14ac:dyDescent="0.25">
      <c r="A442">
        <v>2094</v>
      </c>
      <c r="B442" s="2">
        <v>1</v>
      </c>
      <c r="E442" s="1">
        <v>4</v>
      </c>
    </row>
    <row r="443" spans="1:6" x14ac:dyDescent="0.25">
      <c r="A443">
        <v>2095</v>
      </c>
      <c r="B443" s="2">
        <v>1</v>
      </c>
      <c r="E443" s="1">
        <v>4</v>
      </c>
    </row>
    <row r="444" spans="1:6" x14ac:dyDescent="0.25">
      <c r="A444">
        <v>2096</v>
      </c>
      <c r="B444" s="2">
        <v>1</v>
      </c>
      <c r="E444" s="1">
        <v>4</v>
      </c>
    </row>
    <row r="445" spans="1:6" x14ac:dyDescent="0.25">
      <c r="A445">
        <v>2097</v>
      </c>
      <c r="B445" s="2">
        <v>1</v>
      </c>
      <c r="E445" s="1">
        <v>4</v>
      </c>
    </row>
    <row r="446" spans="1:6" x14ac:dyDescent="0.25">
      <c r="A446">
        <v>2098</v>
      </c>
      <c r="B446" s="2">
        <v>1</v>
      </c>
      <c r="E446" s="1">
        <v>4</v>
      </c>
    </row>
    <row r="447" spans="1:6" x14ac:dyDescent="0.25">
      <c r="A447">
        <v>2099</v>
      </c>
      <c r="B447" s="2">
        <v>1</v>
      </c>
      <c r="E447" s="1">
        <v>4</v>
      </c>
    </row>
    <row r="448" spans="1:6" x14ac:dyDescent="0.25">
      <c r="A448">
        <v>2100</v>
      </c>
      <c r="B448" s="2">
        <v>1</v>
      </c>
      <c r="E448" s="1">
        <v>4</v>
      </c>
    </row>
    <row r="449" spans="1:5" x14ac:dyDescent="0.25">
      <c r="A449">
        <v>2101</v>
      </c>
      <c r="B449" s="2">
        <v>1</v>
      </c>
      <c r="E449" s="1">
        <v>4</v>
      </c>
    </row>
    <row r="450" spans="1:5" x14ac:dyDescent="0.25">
      <c r="A450">
        <v>2102</v>
      </c>
      <c r="B450" s="2">
        <v>1</v>
      </c>
      <c r="E450" s="1">
        <v>4</v>
      </c>
    </row>
    <row r="451" spans="1:5" x14ac:dyDescent="0.25">
      <c r="A451">
        <v>2103</v>
      </c>
      <c r="B451" s="2">
        <v>1</v>
      </c>
      <c r="E451" s="1">
        <v>4</v>
      </c>
    </row>
    <row r="452" spans="1:5" x14ac:dyDescent="0.25">
      <c r="A452">
        <v>2104</v>
      </c>
      <c r="E452" s="1">
        <v>4</v>
      </c>
    </row>
    <row r="453" spans="1:5" x14ac:dyDescent="0.25">
      <c r="A453">
        <v>2105</v>
      </c>
      <c r="C453" s="4">
        <v>2</v>
      </c>
      <c r="E453" s="1">
        <v>4</v>
      </c>
    </row>
    <row r="454" spans="1:5" x14ac:dyDescent="0.25">
      <c r="A454">
        <v>2106</v>
      </c>
      <c r="C454" s="4">
        <v>2</v>
      </c>
      <c r="D454" s="3">
        <v>3</v>
      </c>
      <c r="E454" s="1">
        <v>4</v>
      </c>
    </row>
    <row r="455" spans="1:5" x14ac:dyDescent="0.25">
      <c r="A455">
        <v>2107</v>
      </c>
      <c r="C455" s="4">
        <v>2</v>
      </c>
      <c r="D455" s="3">
        <v>3</v>
      </c>
    </row>
    <row r="456" spans="1:5" x14ac:dyDescent="0.25">
      <c r="A456">
        <v>2108</v>
      </c>
      <c r="C456" s="4">
        <v>2</v>
      </c>
      <c r="D456" s="3">
        <v>3</v>
      </c>
    </row>
    <row r="457" spans="1:5" x14ac:dyDescent="0.25">
      <c r="A457">
        <v>2109</v>
      </c>
      <c r="C457" s="4">
        <v>2</v>
      </c>
      <c r="D457" s="3">
        <v>3</v>
      </c>
    </row>
    <row r="458" spans="1:5" x14ac:dyDescent="0.25">
      <c r="A458">
        <v>2110</v>
      </c>
      <c r="C458" s="4">
        <v>2</v>
      </c>
      <c r="D458" s="3">
        <v>3</v>
      </c>
    </row>
    <row r="459" spans="1:5" x14ac:dyDescent="0.25">
      <c r="A459">
        <v>2111</v>
      </c>
      <c r="C459" s="4">
        <v>2</v>
      </c>
      <c r="D459" s="3">
        <v>3</v>
      </c>
    </row>
    <row r="460" spans="1:5" x14ac:dyDescent="0.25">
      <c r="A460">
        <v>2112</v>
      </c>
      <c r="C460" s="4">
        <v>2</v>
      </c>
      <c r="D460" s="3">
        <v>3</v>
      </c>
    </row>
    <row r="461" spans="1:5" x14ac:dyDescent="0.25">
      <c r="A461">
        <v>2113</v>
      </c>
      <c r="C461" s="4">
        <v>2</v>
      </c>
      <c r="D461" s="3">
        <v>3</v>
      </c>
    </row>
    <row r="462" spans="1:5" x14ac:dyDescent="0.25">
      <c r="A462">
        <v>2114</v>
      </c>
      <c r="C462" s="4">
        <v>2</v>
      </c>
      <c r="D462" s="3">
        <v>3</v>
      </c>
    </row>
    <row r="463" spans="1:5" x14ac:dyDescent="0.25">
      <c r="A463">
        <v>2115</v>
      </c>
      <c r="C463" s="4">
        <v>2</v>
      </c>
      <c r="D463" s="3">
        <v>3</v>
      </c>
    </row>
    <row r="464" spans="1:5" x14ac:dyDescent="0.25">
      <c r="A464">
        <v>2116</v>
      </c>
      <c r="C464" s="4">
        <v>2</v>
      </c>
      <c r="D464" s="3">
        <v>3</v>
      </c>
    </row>
    <row r="465" spans="1:5" x14ac:dyDescent="0.25">
      <c r="A465">
        <v>2117</v>
      </c>
      <c r="C465" s="4">
        <v>2</v>
      </c>
      <c r="D465" s="3">
        <v>3</v>
      </c>
    </row>
    <row r="466" spans="1:5" x14ac:dyDescent="0.25">
      <c r="A466">
        <v>2118</v>
      </c>
      <c r="C466" s="4">
        <v>2</v>
      </c>
      <c r="D466" s="3">
        <v>3</v>
      </c>
    </row>
    <row r="467" spans="1:5" x14ac:dyDescent="0.25">
      <c r="A467">
        <v>2119</v>
      </c>
      <c r="C467" s="4">
        <v>2</v>
      </c>
      <c r="D467" s="3">
        <v>3</v>
      </c>
    </row>
    <row r="468" spans="1:5" x14ac:dyDescent="0.25">
      <c r="A468">
        <v>2120</v>
      </c>
      <c r="C468" s="4">
        <v>2</v>
      </c>
      <c r="D468" s="3">
        <v>3</v>
      </c>
    </row>
    <row r="469" spans="1:5" x14ac:dyDescent="0.25">
      <c r="A469">
        <v>2121</v>
      </c>
      <c r="D469" s="3">
        <v>3</v>
      </c>
    </row>
    <row r="470" spans="1:5" x14ac:dyDescent="0.25">
      <c r="A470">
        <v>2122</v>
      </c>
      <c r="D470" s="3">
        <v>3</v>
      </c>
    </row>
    <row r="471" spans="1:5" x14ac:dyDescent="0.25">
      <c r="A471">
        <v>2123</v>
      </c>
      <c r="D471" s="3">
        <v>3</v>
      </c>
    </row>
    <row r="472" spans="1:5" x14ac:dyDescent="0.25">
      <c r="A472">
        <v>2124</v>
      </c>
      <c r="B472" s="2">
        <v>1</v>
      </c>
    </row>
    <row r="473" spans="1:5" x14ac:dyDescent="0.25">
      <c r="A473">
        <v>2125</v>
      </c>
      <c r="B473" s="2">
        <v>1</v>
      </c>
    </row>
    <row r="474" spans="1:5" x14ac:dyDescent="0.25">
      <c r="A474">
        <v>2126</v>
      </c>
      <c r="B474" s="2">
        <v>1</v>
      </c>
      <c r="E474" s="1">
        <v>4</v>
      </c>
    </row>
    <row r="475" spans="1:5" x14ac:dyDescent="0.25">
      <c r="A475">
        <v>2127</v>
      </c>
      <c r="B475" s="2">
        <v>1</v>
      </c>
      <c r="E475" s="1">
        <v>4</v>
      </c>
    </row>
    <row r="476" spans="1:5" x14ac:dyDescent="0.25">
      <c r="A476">
        <v>2128</v>
      </c>
      <c r="B476" s="2">
        <v>1</v>
      </c>
      <c r="E476" s="1">
        <v>4</v>
      </c>
    </row>
    <row r="477" spans="1:5" x14ac:dyDescent="0.25">
      <c r="A477">
        <v>2129</v>
      </c>
      <c r="B477" s="2">
        <v>1</v>
      </c>
      <c r="E477" s="1">
        <v>4</v>
      </c>
    </row>
    <row r="478" spans="1:5" x14ac:dyDescent="0.25">
      <c r="A478">
        <v>2130</v>
      </c>
      <c r="B478" s="2">
        <v>1</v>
      </c>
      <c r="E478" s="1">
        <v>4</v>
      </c>
    </row>
    <row r="479" spans="1:5" x14ac:dyDescent="0.25">
      <c r="A479">
        <v>2131</v>
      </c>
      <c r="B479" s="2">
        <v>1</v>
      </c>
      <c r="E479" s="1">
        <v>4</v>
      </c>
    </row>
    <row r="480" spans="1:5" x14ac:dyDescent="0.25">
      <c r="A480">
        <v>2132</v>
      </c>
      <c r="B480" s="2">
        <v>1</v>
      </c>
      <c r="E480" s="1">
        <v>4</v>
      </c>
    </row>
    <row r="481" spans="1:5" x14ac:dyDescent="0.25">
      <c r="A481">
        <v>2133</v>
      </c>
      <c r="B481" s="2">
        <v>1</v>
      </c>
      <c r="E481" s="1">
        <v>4</v>
      </c>
    </row>
    <row r="482" spans="1:5" x14ac:dyDescent="0.25">
      <c r="A482">
        <v>2134</v>
      </c>
      <c r="B482" s="2">
        <v>1</v>
      </c>
      <c r="E482" s="1">
        <v>4</v>
      </c>
    </row>
    <row r="483" spans="1:5" x14ac:dyDescent="0.25">
      <c r="A483">
        <v>2135</v>
      </c>
      <c r="B483" s="2">
        <v>1</v>
      </c>
      <c r="E483" s="1">
        <v>4</v>
      </c>
    </row>
    <row r="484" spans="1:5" x14ac:dyDescent="0.25">
      <c r="A484">
        <v>2136</v>
      </c>
      <c r="B484" s="2">
        <v>1</v>
      </c>
      <c r="E484" s="1">
        <v>4</v>
      </c>
    </row>
    <row r="485" spans="1:5" x14ac:dyDescent="0.25">
      <c r="A485">
        <v>2137</v>
      </c>
      <c r="B485" s="2">
        <v>1</v>
      </c>
      <c r="E485" s="1">
        <v>4</v>
      </c>
    </row>
    <row r="486" spans="1:5" x14ac:dyDescent="0.25">
      <c r="A486">
        <v>2138</v>
      </c>
      <c r="B486" s="2">
        <v>1</v>
      </c>
      <c r="E486" s="1">
        <v>4</v>
      </c>
    </row>
    <row r="487" spans="1:5" x14ac:dyDescent="0.25">
      <c r="A487">
        <v>2139</v>
      </c>
      <c r="B487" s="2">
        <v>1</v>
      </c>
      <c r="E487" s="1">
        <v>4</v>
      </c>
    </row>
    <row r="488" spans="1:5" x14ac:dyDescent="0.25">
      <c r="A488">
        <v>2140</v>
      </c>
      <c r="E488" s="1">
        <v>4</v>
      </c>
    </row>
    <row r="489" spans="1:5" x14ac:dyDescent="0.25">
      <c r="A489">
        <v>2141</v>
      </c>
      <c r="C489" s="4">
        <v>2</v>
      </c>
      <c r="E489" s="1">
        <v>4</v>
      </c>
    </row>
    <row r="490" spans="1:5" x14ac:dyDescent="0.25">
      <c r="A490">
        <v>2142</v>
      </c>
      <c r="C490" s="4">
        <v>2</v>
      </c>
      <c r="D490" s="3">
        <v>3</v>
      </c>
      <c r="E490" s="1">
        <v>4</v>
      </c>
    </row>
    <row r="491" spans="1:5" x14ac:dyDescent="0.25">
      <c r="A491">
        <v>2143</v>
      </c>
      <c r="C491" s="4">
        <v>2</v>
      </c>
      <c r="D491" s="3">
        <v>3</v>
      </c>
    </row>
    <row r="492" spans="1:5" x14ac:dyDescent="0.25">
      <c r="A492">
        <v>2144</v>
      </c>
      <c r="C492" s="4">
        <v>2</v>
      </c>
      <c r="D492" s="3">
        <v>3</v>
      </c>
    </row>
    <row r="493" spans="1:5" x14ac:dyDescent="0.25">
      <c r="A493">
        <v>2145</v>
      </c>
      <c r="C493" s="4">
        <v>2</v>
      </c>
      <c r="D493" s="3">
        <v>3</v>
      </c>
    </row>
    <row r="494" spans="1:5" x14ac:dyDescent="0.25">
      <c r="A494">
        <v>2146</v>
      </c>
      <c r="C494" s="4">
        <v>2</v>
      </c>
      <c r="D494" s="3">
        <v>3</v>
      </c>
    </row>
    <row r="495" spans="1:5" x14ac:dyDescent="0.25">
      <c r="A495">
        <v>2147</v>
      </c>
      <c r="C495" s="4">
        <v>2</v>
      </c>
      <c r="D495" s="3">
        <v>3</v>
      </c>
    </row>
    <row r="496" spans="1:5" x14ac:dyDescent="0.25">
      <c r="A496">
        <v>2148</v>
      </c>
      <c r="C496" s="4">
        <v>2</v>
      </c>
      <c r="D496" s="3">
        <v>3</v>
      </c>
    </row>
    <row r="497" spans="1:5" x14ac:dyDescent="0.25">
      <c r="A497">
        <v>2149</v>
      </c>
      <c r="C497" s="4">
        <v>2</v>
      </c>
      <c r="D497" s="3">
        <v>3</v>
      </c>
    </row>
    <row r="498" spans="1:5" x14ac:dyDescent="0.25">
      <c r="A498">
        <v>2150</v>
      </c>
      <c r="C498" s="4">
        <v>2</v>
      </c>
      <c r="D498" s="3">
        <v>3</v>
      </c>
    </row>
    <row r="499" spans="1:5" x14ac:dyDescent="0.25">
      <c r="A499">
        <v>2151</v>
      </c>
      <c r="C499" s="4">
        <v>2</v>
      </c>
      <c r="D499" s="3">
        <v>3</v>
      </c>
    </row>
    <row r="500" spans="1:5" x14ac:dyDescent="0.25">
      <c r="A500">
        <v>2152</v>
      </c>
      <c r="C500" s="4">
        <v>2</v>
      </c>
      <c r="D500" s="3">
        <v>3</v>
      </c>
    </row>
    <row r="501" spans="1:5" x14ac:dyDescent="0.25">
      <c r="A501">
        <v>2153</v>
      </c>
      <c r="C501" s="4">
        <v>2</v>
      </c>
      <c r="D501" s="3">
        <v>3</v>
      </c>
    </row>
    <row r="502" spans="1:5" x14ac:dyDescent="0.25">
      <c r="A502">
        <v>2154</v>
      </c>
      <c r="C502" s="4">
        <v>2</v>
      </c>
      <c r="D502" s="3">
        <v>3</v>
      </c>
    </row>
    <row r="503" spans="1:5" x14ac:dyDescent="0.25">
      <c r="A503">
        <v>2155</v>
      </c>
      <c r="D503" s="3">
        <v>3</v>
      </c>
    </row>
    <row r="504" spans="1:5" x14ac:dyDescent="0.25">
      <c r="A504">
        <v>2156</v>
      </c>
      <c r="D504" s="3">
        <v>3</v>
      </c>
    </row>
    <row r="505" spans="1:5" x14ac:dyDescent="0.25">
      <c r="A505">
        <v>2157</v>
      </c>
      <c r="D505" s="3">
        <v>3</v>
      </c>
    </row>
    <row r="506" spans="1:5" x14ac:dyDescent="0.25">
      <c r="A506">
        <v>2158</v>
      </c>
      <c r="D506" s="3">
        <v>3</v>
      </c>
    </row>
    <row r="507" spans="1:5" x14ac:dyDescent="0.25">
      <c r="A507">
        <v>2159</v>
      </c>
      <c r="B507" s="2">
        <v>1</v>
      </c>
      <c r="D507" s="3">
        <v>3</v>
      </c>
    </row>
    <row r="508" spans="1:5" x14ac:dyDescent="0.25">
      <c r="A508">
        <v>2160</v>
      </c>
      <c r="B508" s="2">
        <v>1</v>
      </c>
    </row>
    <row r="509" spans="1:5" x14ac:dyDescent="0.25">
      <c r="A509">
        <v>2161</v>
      </c>
      <c r="B509" s="2">
        <v>1</v>
      </c>
    </row>
    <row r="510" spans="1:5" x14ac:dyDescent="0.25">
      <c r="A510">
        <v>2162</v>
      </c>
      <c r="B510" s="2">
        <v>1</v>
      </c>
    </row>
    <row r="511" spans="1:5" x14ac:dyDescent="0.25">
      <c r="A511">
        <v>2163</v>
      </c>
      <c r="B511" s="2">
        <v>1</v>
      </c>
      <c r="E511" s="1">
        <v>4</v>
      </c>
    </row>
    <row r="512" spans="1:5" x14ac:dyDescent="0.25">
      <c r="A512">
        <v>2164</v>
      </c>
      <c r="B512" s="2">
        <v>1</v>
      </c>
      <c r="E512" s="1">
        <v>4</v>
      </c>
    </row>
    <row r="513" spans="1:5" x14ac:dyDescent="0.25">
      <c r="A513">
        <v>2165</v>
      </c>
      <c r="B513" s="2">
        <v>1</v>
      </c>
      <c r="E513" s="1">
        <v>4</v>
      </c>
    </row>
    <row r="514" spans="1:5" x14ac:dyDescent="0.25">
      <c r="A514">
        <v>2166</v>
      </c>
      <c r="B514" s="2">
        <v>1</v>
      </c>
      <c r="E514" s="1">
        <v>4</v>
      </c>
    </row>
    <row r="515" spans="1:5" x14ac:dyDescent="0.25">
      <c r="A515">
        <v>2167</v>
      </c>
      <c r="B515" s="2">
        <v>1</v>
      </c>
      <c r="E515" s="1">
        <v>4</v>
      </c>
    </row>
    <row r="516" spans="1:5" x14ac:dyDescent="0.25">
      <c r="A516">
        <v>2168</v>
      </c>
      <c r="B516" s="2">
        <v>1</v>
      </c>
      <c r="E516" s="1">
        <v>4</v>
      </c>
    </row>
    <row r="517" spans="1:5" x14ac:dyDescent="0.25">
      <c r="A517">
        <v>2169</v>
      </c>
      <c r="B517" s="2">
        <v>1</v>
      </c>
      <c r="E517" s="1">
        <v>4</v>
      </c>
    </row>
    <row r="518" spans="1:5" x14ac:dyDescent="0.25">
      <c r="A518">
        <v>2170</v>
      </c>
      <c r="B518" s="2">
        <v>1</v>
      </c>
      <c r="E518" s="1">
        <v>4</v>
      </c>
    </row>
    <row r="519" spans="1:5" x14ac:dyDescent="0.25">
      <c r="A519">
        <v>2171</v>
      </c>
      <c r="B519" s="2">
        <v>1</v>
      </c>
      <c r="E519" s="1">
        <v>4</v>
      </c>
    </row>
    <row r="520" spans="1:5" x14ac:dyDescent="0.25">
      <c r="A520">
        <v>2172</v>
      </c>
      <c r="B520" s="2">
        <v>1</v>
      </c>
      <c r="E520" s="1">
        <v>4</v>
      </c>
    </row>
    <row r="521" spans="1:5" x14ac:dyDescent="0.25">
      <c r="A521">
        <v>2173</v>
      </c>
      <c r="B521" s="2">
        <v>1</v>
      </c>
      <c r="E521" s="1">
        <v>4</v>
      </c>
    </row>
    <row r="522" spans="1:5" x14ac:dyDescent="0.25">
      <c r="A522">
        <v>2174</v>
      </c>
      <c r="B522" s="2">
        <v>1</v>
      </c>
      <c r="E522" s="1">
        <v>4</v>
      </c>
    </row>
    <row r="523" spans="1:5" x14ac:dyDescent="0.25">
      <c r="A523">
        <v>2175</v>
      </c>
      <c r="E523" s="1">
        <v>4</v>
      </c>
    </row>
    <row r="524" spans="1:5" x14ac:dyDescent="0.25">
      <c r="A524">
        <v>2176</v>
      </c>
      <c r="E524" s="1">
        <v>4</v>
      </c>
    </row>
    <row r="525" spans="1:5" x14ac:dyDescent="0.25">
      <c r="A525">
        <v>2177</v>
      </c>
      <c r="C525" s="4">
        <v>2</v>
      </c>
      <c r="E525" s="1">
        <v>4</v>
      </c>
    </row>
    <row r="526" spans="1:5" x14ac:dyDescent="0.25">
      <c r="A526">
        <v>2178</v>
      </c>
      <c r="C526" s="4">
        <v>2</v>
      </c>
      <c r="D526" s="3">
        <v>3</v>
      </c>
      <c r="E526" s="1">
        <v>4</v>
      </c>
    </row>
    <row r="527" spans="1:5" x14ac:dyDescent="0.25">
      <c r="A527">
        <v>2179</v>
      </c>
      <c r="C527" s="4">
        <v>2</v>
      </c>
      <c r="D527" s="3">
        <v>3</v>
      </c>
      <c r="E527" s="1">
        <v>4</v>
      </c>
    </row>
    <row r="528" spans="1:5" x14ac:dyDescent="0.25">
      <c r="A528">
        <v>2180</v>
      </c>
      <c r="C528" s="4">
        <v>2</v>
      </c>
      <c r="D528" s="3">
        <v>3</v>
      </c>
      <c r="E528" s="1">
        <v>4</v>
      </c>
    </row>
    <row r="529" spans="1:4" x14ac:dyDescent="0.25">
      <c r="A529">
        <v>2181</v>
      </c>
      <c r="C529" s="4">
        <v>2</v>
      </c>
      <c r="D529" s="3">
        <v>3</v>
      </c>
    </row>
    <row r="530" spans="1:4" x14ac:dyDescent="0.25">
      <c r="A530">
        <v>2182</v>
      </c>
      <c r="C530" s="4">
        <v>2</v>
      </c>
      <c r="D530" s="3">
        <v>3</v>
      </c>
    </row>
    <row r="531" spans="1:4" x14ac:dyDescent="0.25">
      <c r="A531">
        <v>2183</v>
      </c>
      <c r="C531" s="4">
        <v>2</v>
      </c>
      <c r="D531" s="3">
        <v>3</v>
      </c>
    </row>
    <row r="532" spans="1:4" x14ac:dyDescent="0.25">
      <c r="A532">
        <v>2184</v>
      </c>
      <c r="C532" s="4">
        <v>2</v>
      </c>
      <c r="D532" s="3">
        <v>3</v>
      </c>
    </row>
    <row r="533" spans="1:4" x14ac:dyDescent="0.25">
      <c r="A533">
        <v>2185</v>
      </c>
      <c r="C533" s="4">
        <v>2</v>
      </c>
      <c r="D533" s="3">
        <v>3</v>
      </c>
    </row>
    <row r="534" spans="1:4" x14ac:dyDescent="0.25">
      <c r="A534">
        <v>2186</v>
      </c>
      <c r="C534" s="4">
        <v>2</v>
      </c>
      <c r="D534" s="3">
        <v>3</v>
      </c>
    </row>
    <row r="535" spans="1:4" x14ac:dyDescent="0.25">
      <c r="A535">
        <v>2187</v>
      </c>
      <c r="C535" s="4">
        <v>2</v>
      </c>
      <c r="D535" s="3">
        <v>3</v>
      </c>
    </row>
    <row r="536" spans="1:4" x14ac:dyDescent="0.25">
      <c r="A536">
        <v>2188</v>
      </c>
      <c r="C536" s="4">
        <v>2</v>
      </c>
      <c r="D536" s="3">
        <v>3</v>
      </c>
    </row>
    <row r="537" spans="1:4" x14ac:dyDescent="0.25">
      <c r="A537">
        <v>2189</v>
      </c>
      <c r="C537" s="4">
        <v>2</v>
      </c>
      <c r="D537" s="3">
        <v>3</v>
      </c>
    </row>
    <row r="538" spans="1:4" x14ac:dyDescent="0.25">
      <c r="A538">
        <v>2190</v>
      </c>
      <c r="C538" s="4">
        <v>2</v>
      </c>
      <c r="D538" s="3">
        <v>3</v>
      </c>
    </row>
    <row r="539" spans="1:4" x14ac:dyDescent="0.25">
      <c r="A539">
        <v>2191</v>
      </c>
      <c r="C539" s="4">
        <v>2</v>
      </c>
      <c r="D539" s="3">
        <v>3</v>
      </c>
    </row>
    <row r="540" spans="1:4" x14ac:dyDescent="0.25">
      <c r="A540">
        <v>2192</v>
      </c>
      <c r="C540" s="4">
        <v>2</v>
      </c>
      <c r="D540" s="3">
        <v>3</v>
      </c>
    </row>
    <row r="541" spans="1:4" x14ac:dyDescent="0.25">
      <c r="A541">
        <v>2193</v>
      </c>
      <c r="D541" s="3">
        <v>3</v>
      </c>
    </row>
    <row r="542" spans="1:4" x14ac:dyDescent="0.25">
      <c r="A542">
        <v>2194</v>
      </c>
      <c r="D542" s="3">
        <v>3</v>
      </c>
    </row>
    <row r="543" spans="1:4" x14ac:dyDescent="0.25">
      <c r="A543">
        <v>2195</v>
      </c>
      <c r="B543" s="2">
        <v>1</v>
      </c>
      <c r="D543" s="3">
        <v>3</v>
      </c>
    </row>
    <row r="544" spans="1:4" x14ac:dyDescent="0.25">
      <c r="A544">
        <v>2196</v>
      </c>
      <c r="B544" s="2">
        <v>1</v>
      </c>
      <c r="D544" s="3">
        <v>3</v>
      </c>
    </row>
    <row r="545" spans="1:5" x14ac:dyDescent="0.25">
      <c r="A545">
        <v>2197</v>
      </c>
      <c r="B545" s="2">
        <v>1</v>
      </c>
      <c r="D545" s="3">
        <v>3</v>
      </c>
    </row>
    <row r="546" spans="1:5" x14ac:dyDescent="0.25">
      <c r="A546">
        <v>2198</v>
      </c>
      <c r="B546" s="2">
        <v>1</v>
      </c>
    </row>
    <row r="547" spans="1:5" x14ac:dyDescent="0.25">
      <c r="A547">
        <v>2199</v>
      </c>
      <c r="B547" s="2">
        <v>1</v>
      </c>
    </row>
    <row r="548" spans="1:5" x14ac:dyDescent="0.25">
      <c r="A548">
        <v>2200</v>
      </c>
      <c r="B548" s="2">
        <v>1</v>
      </c>
    </row>
    <row r="549" spans="1:5" x14ac:dyDescent="0.25">
      <c r="A549">
        <v>2201</v>
      </c>
      <c r="B549" s="2">
        <v>1</v>
      </c>
    </row>
    <row r="550" spans="1:5" x14ac:dyDescent="0.25">
      <c r="A550">
        <v>2202</v>
      </c>
      <c r="B550" s="2">
        <v>1</v>
      </c>
      <c r="E550" s="1">
        <v>4</v>
      </c>
    </row>
    <row r="551" spans="1:5" x14ac:dyDescent="0.25">
      <c r="A551">
        <v>2203</v>
      </c>
      <c r="B551" s="2">
        <v>1</v>
      </c>
      <c r="E551" s="1">
        <v>4</v>
      </c>
    </row>
    <row r="552" spans="1:5" x14ac:dyDescent="0.25">
      <c r="A552">
        <v>2204</v>
      </c>
      <c r="B552" s="2">
        <v>1</v>
      </c>
      <c r="E552" s="1">
        <v>4</v>
      </c>
    </row>
    <row r="553" spans="1:5" x14ac:dyDescent="0.25">
      <c r="A553">
        <v>2205</v>
      </c>
      <c r="B553" s="2">
        <v>1</v>
      </c>
      <c r="E553" s="1">
        <v>4</v>
      </c>
    </row>
    <row r="554" spans="1:5" x14ac:dyDescent="0.25">
      <c r="A554">
        <v>2206</v>
      </c>
      <c r="B554" s="2">
        <v>1</v>
      </c>
      <c r="E554" s="1">
        <v>4</v>
      </c>
    </row>
    <row r="555" spans="1:5" x14ac:dyDescent="0.25">
      <c r="A555">
        <v>2207</v>
      </c>
      <c r="B555" s="2">
        <v>1</v>
      </c>
      <c r="E555" s="1">
        <v>4</v>
      </c>
    </row>
    <row r="556" spans="1:5" x14ac:dyDescent="0.25">
      <c r="A556">
        <v>2208</v>
      </c>
      <c r="B556" s="2">
        <v>1</v>
      </c>
      <c r="E556" s="1">
        <v>4</v>
      </c>
    </row>
    <row r="557" spans="1:5" x14ac:dyDescent="0.25">
      <c r="A557">
        <v>2209</v>
      </c>
      <c r="B557" s="2">
        <v>1</v>
      </c>
      <c r="E557" s="1">
        <v>4</v>
      </c>
    </row>
    <row r="558" spans="1:5" x14ac:dyDescent="0.25">
      <c r="A558">
        <v>2210</v>
      </c>
      <c r="B558" s="2">
        <v>1</v>
      </c>
      <c r="E558" s="1">
        <v>4</v>
      </c>
    </row>
    <row r="559" spans="1:5" x14ac:dyDescent="0.25">
      <c r="A559">
        <v>2211</v>
      </c>
      <c r="B559" s="2">
        <v>1</v>
      </c>
      <c r="E559" s="1">
        <v>4</v>
      </c>
    </row>
    <row r="560" spans="1:5" x14ac:dyDescent="0.25">
      <c r="A560">
        <v>2212</v>
      </c>
      <c r="B560" s="2">
        <v>1</v>
      </c>
      <c r="E560" s="1">
        <v>4</v>
      </c>
    </row>
    <row r="561" spans="1:5" x14ac:dyDescent="0.25">
      <c r="A561">
        <v>2213</v>
      </c>
      <c r="E561" s="1">
        <v>4</v>
      </c>
    </row>
    <row r="562" spans="1:5" x14ac:dyDescent="0.25">
      <c r="A562">
        <v>2214</v>
      </c>
      <c r="C562" s="4">
        <v>2</v>
      </c>
      <c r="E562" s="1">
        <v>4</v>
      </c>
    </row>
    <row r="563" spans="1:5" x14ac:dyDescent="0.25">
      <c r="A563">
        <v>2215</v>
      </c>
      <c r="C563" s="4">
        <v>2</v>
      </c>
      <c r="D563" s="3">
        <v>3</v>
      </c>
      <c r="E563" s="1">
        <v>4</v>
      </c>
    </row>
    <row r="564" spans="1:5" x14ac:dyDescent="0.25">
      <c r="A564">
        <v>2216</v>
      </c>
      <c r="C564" s="4">
        <v>2</v>
      </c>
      <c r="D564" s="3">
        <v>3</v>
      </c>
      <c r="E564" s="1">
        <v>4</v>
      </c>
    </row>
    <row r="565" spans="1:5" x14ac:dyDescent="0.25">
      <c r="A565">
        <v>2217</v>
      </c>
      <c r="C565" s="4">
        <v>2</v>
      </c>
      <c r="D565" s="3">
        <v>3</v>
      </c>
      <c r="E565" s="1">
        <v>4</v>
      </c>
    </row>
    <row r="566" spans="1:5" x14ac:dyDescent="0.25">
      <c r="A566">
        <v>2218</v>
      </c>
      <c r="C566" s="4">
        <v>2</v>
      </c>
      <c r="D566" s="3">
        <v>3</v>
      </c>
      <c r="E566" s="1">
        <v>4</v>
      </c>
    </row>
    <row r="567" spans="1:5" x14ac:dyDescent="0.25">
      <c r="A567">
        <v>2219</v>
      </c>
      <c r="C567" s="4">
        <v>2</v>
      </c>
      <c r="D567" s="3">
        <v>3</v>
      </c>
      <c r="E567" s="1">
        <v>4</v>
      </c>
    </row>
    <row r="568" spans="1:5" x14ac:dyDescent="0.25">
      <c r="A568">
        <v>2220</v>
      </c>
      <c r="C568" s="4">
        <v>2</v>
      </c>
      <c r="D568" s="3">
        <v>3</v>
      </c>
      <c r="E568" s="1">
        <v>4</v>
      </c>
    </row>
    <row r="569" spans="1:5" x14ac:dyDescent="0.25">
      <c r="A569">
        <v>2221</v>
      </c>
      <c r="C569" s="4">
        <v>2</v>
      </c>
      <c r="D569" s="3">
        <v>3</v>
      </c>
      <c r="E569" s="1">
        <v>4</v>
      </c>
    </row>
    <row r="570" spans="1:5" x14ac:dyDescent="0.25">
      <c r="A570">
        <v>2222</v>
      </c>
      <c r="C570" s="4">
        <v>2</v>
      </c>
      <c r="D570" s="3">
        <v>3</v>
      </c>
    </row>
    <row r="571" spans="1:5" x14ac:dyDescent="0.25">
      <c r="A571">
        <v>2223</v>
      </c>
      <c r="C571" s="4">
        <v>2</v>
      </c>
      <c r="D571" s="3">
        <v>3</v>
      </c>
    </row>
    <row r="572" spans="1:5" x14ac:dyDescent="0.25">
      <c r="A572">
        <v>2224</v>
      </c>
      <c r="C572" s="4">
        <v>2</v>
      </c>
      <c r="D572" s="3">
        <v>3</v>
      </c>
    </row>
    <row r="573" spans="1:5" x14ac:dyDescent="0.25">
      <c r="A573">
        <v>2225</v>
      </c>
      <c r="C573" s="4">
        <v>2</v>
      </c>
      <c r="D573" s="3">
        <v>3</v>
      </c>
    </row>
    <row r="574" spans="1:5" x14ac:dyDescent="0.25">
      <c r="A574">
        <v>2226</v>
      </c>
      <c r="C574" s="4">
        <v>2</v>
      </c>
      <c r="D574" s="3">
        <v>3</v>
      </c>
    </row>
    <row r="575" spans="1:5" x14ac:dyDescent="0.25">
      <c r="A575">
        <v>2227</v>
      </c>
      <c r="C575" s="4">
        <v>2</v>
      </c>
      <c r="D575" s="3">
        <v>3</v>
      </c>
    </row>
    <row r="576" spans="1:5" x14ac:dyDescent="0.25">
      <c r="A576">
        <v>2228</v>
      </c>
      <c r="C576" s="4">
        <v>2</v>
      </c>
      <c r="D576" s="3">
        <v>3</v>
      </c>
    </row>
    <row r="577" spans="1:5" x14ac:dyDescent="0.25">
      <c r="A577">
        <v>2229</v>
      </c>
      <c r="C577" s="4">
        <v>2</v>
      </c>
      <c r="D577" s="3">
        <v>3</v>
      </c>
    </row>
    <row r="578" spans="1:5" x14ac:dyDescent="0.25">
      <c r="A578">
        <v>2230</v>
      </c>
      <c r="C578" s="4">
        <v>2</v>
      </c>
      <c r="D578" s="3">
        <v>3</v>
      </c>
    </row>
    <row r="579" spans="1:5" x14ac:dyDescent="0.25">
      <c r="A579">
        <v>2231</v>
      </c>
      <c r="C579" s="4">
        <v>2</v>
      </c>
      <c r="D579" s="3">
        <v>3</v>
      </c>
    </row>
    <row r="580" spans="1:5" x14ac:dyDescent="0.25">
      <c r="A580">
        <v>2232</v>
      </c>
      <c r="B580" s="2">
        <v>1</v>
      </c>
      <c r="C580" s="4">
        <v>2</v>
      </c>
      <c r="D580" s="3">
        <v>3</v>
      </c>
    </row>
    <row r="581" spans="1:5" x14ac:dyDescent="0.25">
      <c r="A581">
        <v>2233</v>
      </c>
      <c r="B581" s="2">
        <v>1</v>
      </c>
      <c r="D581" s="3">
        <v>3</v>
      </c>
    </row>
    <row r="582" spans="1:5" x14ac:dyDescent="0.25">
      <c r="A582">
        <v>2234</v>
      </c>
      <c r="B582" s="2">
        <v>1</v>
      </c>
      <c r="D582" s="3">
        <v>3</v>
      </c>
    </row>
    <row r="583" spans="1:5" x14ac:dyDescent="0.25">
      <c r="A583">
        <v>2235</v>
      </c>
      <c r="B583" s="2">
        <v>1</v>
      </c>
      <c r="D583" s="3">
        <v>3</v>
      </c>
    </row>
    <row r="584" spans="1:5" x14ac:dyDescent="0.25">
      <c r="A584">
        <v>2236</v>
      </c>
      <c r="B584" s="2">
        <v>1</v>
      </c>
      <c r="D584" s="3">
        <v>3</v>
      </c>
    </row>
    <row r="585" spans="1:5" x14ac:dyDescent="0.25">
      <c r="A585">
        <v>2237</v>
      </c>
      <c r="B585" s="2">
        <v>1</v>
      </c>
      <c r="D585" s="3">
        <v>3</v>
      </c>
    </row>
    <row r="586" spans="1:5" x14ac:dyDescent="0.25">
      <c r="A586">
        <v>2238</v>
      </c>
      <c r="B586" s="2">
        <v>1</v>
      </c>
      <c r="D586" s="3">
        <v>3</v>
      </c>
    </row>
    <row r="587" spans="1:5" x14ac:dyDescent="0.25">
      <c r="A587">
        <v>2239</v>
      </c>
      <c r="B587" s="2">
        <v>1</v>
      </c>
    </row>
    <row r="588" spans="1:5" x14ac:dyDescent="0.25">
      <c r="A588">
        <v>2240</v>
      </c>
      <c r="B588" s="2">
        <v>1</v>
      </c>
    </row>
    <row r="589" spans="1:5" x14ac:dyDescent="0.25">
      <c r="A589">
        <v>2241</v>
      </c>
      <c r="B589" s="2">
        <v>1</v>
      </c>
      <c r="E589" s="1">
        <v>4</v>
      </c>
    </row>
    <row r="590" spans="1:5" x14ac:dyDescent="0.25">
      <c r="A590">
        <v>2242</v>
      </c>
      <c r="B590" s="2">
        <v>1</v>
      </c>
      <c r="E590" s="1">
        <v>4</v>
      </c>
    </row>
    <row r="591" spans="1:5" x14ac:dyDescent="0.25">
      <c r="A591">
        <v>2243</v>
      </c>
      <c r="B591" s="2">
        <v>1</v>
      </c>
      <c r="E591" s="1">
        <v>4</v>
      </c>
    </row>
    <row r="592" spans="1:5" x14ac:dyDescent="0.25">
      <c r="A592">
        <v>2244</v>
      </c>
      <c r="B592" s="2">
        <v>1</v>
      </c>
      <c r="E592" s="1">
        <v>4</v>
      </c>
    </row>
    <row r="593" spans="1:5" x14ac:dyDescent="0.25">
      <c r="A593">
        <v>2245</v>
      </c>
      <c r="B593" s="2">
        <v>1</v>
      </c>
      <c r="E593" s="1">
        <v>4</v>
      </c>
    </row>
    <row r="594" spans="1:5" x14ac:dyDescent="0.25">
      <c r="A594">
        <v>2246</v>
      </c>
      <c r="B594" s="2">
        <v>1</v>
      </c>
      <c r="E594" s="1">
        <v>4</v>
      </c>
    </row>
    <row r="595" spans="1:5" x14ac:dyDescent="0.25">
      <c r="A595">
        <v>2247</v>
      </c>
      <c r="B595" s="2">
        <v>1</v>
      </c>
      <c r="E595" s="1">
        <v>4</v>
      </c>
    </row>
    <row r="596" spans="1:5" x14ac:dyDescent="0.25">
      <c r="A596">
        <v>2248</v>
      </c>
      <c r="B596" s="2">
        <v>1</v>
      </c>
      <c r="E596" s="1">
        <v>4</v>
      </c>
    </row>
    <row r="597" spans="1:5" x14ac:dyDescent="0.25">
      <c r="A597">
        <v>2249</v>
      </c>
      <c r="B597" s="2">
        <v>1</v>
      </c>
      <c r="E597" s="1">
        <v>4</v>
      </c>
    </row>
    <row r="598" spans="1:5" x14ac:dyDescent="0.25">
      <c r="A598">
        <v>2250</v>
      </c>
      <c r="B598" s="2">
        <v>1</v>
      </c>
      <c r="E598" s="1">
        <v>4</v>
      </c>
    </row>
    <row r="599" spans="1:5" x14ac:dyDescent="0.25">
      <c r="A599">
        <v>2251</v>
      </c>
      <c r="B599" s="2">
        <v>1</v>
      </c>
      <c r="E599" s="1">
        <v>4</v>
      </c>
    </row>
    <row r="600" spans="1:5" x14ac:dyDescent="0.25">
      <c r="A600">
        <v>2252</v>
      </c>
      <c r="E600" s="1">
        <v>4</v>
      </c>
    </row>
    <row r="601" spans="1:5" x14ac:dyDescent="0.25">
      <c r="A601">
        <v>2253</v>
      </c>
      <c r="C601" s="4">
        <v>2</v>
      </c>
      <c r="E601" s="1">
        <v>4</v>
      </c>
    </row>
    <row r="602" spans="1:5" x14ac:dyDescent="0.25">
      <c r="A602">
        <v>2254</v>
      </c>
      <c r="C602" s="4">
        <v>2</v>
      </c>
      <c r="E602" s="1">
        <v>4</v>
      </c>
    </row>
    <row r="603" spans="1:5" x14ac:dyDescent="0.25">
      <c r="A603">
        <v>2255</v>
      </c>
      <c r="C603" s="4">
        <v>2</v>
      </c>
      <c r="E603" s="1">
        <v>4</v>
      </c>
    </row>
    <row r="604" spans="1:5" x14ac:dyDescent="0.25">
      <c r="A604">
        <v>2256</v>
      </c>
      <c r="C604" s="4">
        <v>2</v>
      </c>
      <c r="E604" s="1">
        <v>4</v>
      </c>
    </row>
    <row r="605" spans="1:5" x14ac:dyDescent="0.25">
      <c r="A605">
        <v>2257</v>
      </c>
      <c r="C605" s="4">
        <v>2</v>
      </c>
      <c r="D605" s="3">
        <v>3</v>
      </c>
      <c r="E605" s="1">
        <v>4</v>
      </c>
    </row>
    <row r="606" spans="1:5" x14ac:dyDescent="0.25">
      <c r="A606">
        <v>2258</v>
      </c>
      <c r="C606" s="4">
        <v>2</v>
      </c>
      <c r="D606" s="3">
        <v>3</v>
      </c>
      <c r="E606" s="1">
        <v>4</v>
      </c>
    </row>
    <row r="607" spans="1:5" x14ac:dyDescent="0.25">
      <c r="A607">
        <v>2259</v>
      </c>
      <c r="C607" s="4">
        <v>2</v>
      </c>
      <c r="D607" s="3">
        <v>3</v>
      </c>
      <c r="E607" s="1">
        <v>4</v>
      </c>
    </row>
    <row r="608" spans="1:5" x14ac:dyDescent="0.25">
      <c r="A608">
        <v>2260</v>
      </c>
      <c r="C608" s="4">
        <v>2</v>
      </c>
      <c r="D608" s="3">
        <v>3</v>
      </c>
      <c r="E608" s="1">
        <v>4</v>
      </c>
    </row>
    <row r="609" spans="1:5" x14ac:dyDescent="0.25">
      <c r="A609">
        <v>2261</v>
      </c>
      <c r="C609" s="4">
        <v>2</v>
      </c>
      <c r="D609" s="3">
        <v>3</v>
      </c>
      <c r="E609" s="1">
        <v>4</v>
      </c>
    </row>
    <row r="610" spans="1:5" x14ac:dyDescent="0.25">
      <c r="A610">
        <v>2262</v>
      </c>
      <c r="C610" s="4">
        <v>2</v>
      </c>
      <c r="D610" s="3">
        <v>3</v>
      </c>
      <c r="E610" s="1">
        <v>4</v>
      </c>
    </row>
    <row r="611" spans="1:5" x14ac:dyDescent="0.25">
      <c r="A611">
        <v>2263</v>
      </c>
      <c r="C611" s="4">
        <v>2</v>
      </c>
      <c r="D611" s="3">
        <v>3</v>
      </c>
    </row>
    <row r="612" spans="1:5" x14ac:dyDescent="0.25">
      <c r="A612">
        <v>2264</v>
      </c>
      <c r="C612" s="4">
        <v>2</v>
      </c>
      <c r="D612" s="3">
        <v>3</v>
      </c>
    </row>
    <row r="613" spans="1:5" x14ac:dyDescent="0.25">
      <c r="A613">
        <v>2265</v>
      </c>
      <c r="C613" s="4">
        <v>2</v>
      </c>
      <c r="D613" s="3">
        <v>3</v>
      </c>
    </row>
    <row r="614" spans="1:5" x14ac:dyDescent="0.25">
      <c r="A614">
        <v>2266</v>
      </c>
      <c r="C614" s="4">
        <v>2</v>
      </c>
      <c r="D614" s="3">
        <v>3</v>
      </c>
    </row>
    <row r="615" spans="1:5" x14ac:dyDescent="0.25">
      <c r="A615">
        <v>2267</v>
      </c>
      <c r="C615" s="4">
        <v>2</v>
      </c>
      <c r="D615" s="3">
        <v>3</v>
      </c>
    </row>
    <row r="616" spans="1:5" x14ac:dyDescent="0.25">
      <c r="A616">
        <v>2268</v>
      </c>
      <c r="C616" s="4">
        <v>2</v>
      </c>
      <c r="D616" s="3">
        <v>3</v>
      </c>
    </row>
    <row r="617" spans="1:5" x14ac:dyDescent="0.25">
      <c r="A617">
        <v>2269</v>
      </c>
      <c r="C617" s="4">
        <v>2</v>
      </c>
      <c r="D617" s="3">
        <v>3</v>
      </c>
    </row>
    <row r="618" spans="1:5" x14ac:dyDescent="0.25">
      <c r="A618">
        <v>2270</v>
      </c>
      <c r="C618" s="4">
        <v>2</v>
      </c>
      <c r="D618" s="3">
        <v>3</v>
      </c>
    </row>
    <row r="619" spans="1:5" x14ac:dyDescent="0.25">
      <c r="A619">
        <v>2271</v>
      </c>
      <c r="D619" s="3">
        <v>3</v>
      </c>
    </row>
    <row r="620" spans="1:5" x14ac:dyDescent="0.25">
      <c r="A620">
        <v>2272</v>
      </c>
      <c r="D620" s="3">
        <v>3</v>
      </c>
    </row>
    <row r="621" spans="1:5" x14ac:dyDescent="0.25">
      <c r="A621">
        <v>2273</v>
      </c>
      <c r="B621" s="2">
        <v>1</v>
      </c>
      <c r="D621" s="3">
        <v>3</v>
      </c>
    </row>
    <row r="622" spans="1:5" x14ac:dyDescent="0.25">
      <c r="A622">
        <v>2274</v>
      </c>
      <c r="B622" s="2">
        <v>1</v>
      </c>
      <c r="D622" s="3">
        <v>3</v>
      </c>
    </row>
    <row r="623" spans="1:5" x14ac:dyDescent="0.25">
      <c r="A623">
        <v>2275</v>
      </c>
      <c r="B623" s="2">
        <v>1</v>
      </c>
      <c r="D623" s="3">
        <v>3</v>
      </c>
    </row>
    <row r="624" spans="1:5" x14ac:dyDescent="0.25">
      <c r="A624">
        <v>2276</v>
      </c>
      <c r="B624" s="2">
        <v>1</v>
      </c>
      <c r="D624" s="3">
        <v>3</v>
      </c>
    </row>
    <row r="625" spans="1:5" x14ac:dyDescent="0.25">
      <c r="A625">
        <v>2277</v>
      </c>
      <c r="B625" s="2">
        <v>1</v>
      </c>
      <c r="D625" s="3">
        <v>3</v>
      </c>
    </row>
    <row r="626" spans="1:5" x14ac:dyDescent="0.25">
      <c r="A626">
        <v>2278</v>
      </c>
      <c r="B626" s="2">
        <v>1</v>
      </c>
      <c r="D626" s="3">
        <v>3</v>
      </c>
    </row>
    <row r="627" spans="1:5" x14ac:dyDescent="0.25">
      <c r="A627">
        <v>2279</v>
      </c>
      <c r="B627" s="2">
        <v>1</v>
      </c>
      <c r="D627" s="3">
        <v>3</v>
      </c>
    </row>
    <row r="628" spans="1:5" x14ac:dyDescent="0.25">
      <c r="A628">
        <v>2280</v>
      </c>
      <c r="B628" s="2">
        <v>1</v>
      </c>
      <c r="D628" s="3">
        <v>3</v>
      </c>
    </row>
    <row r="629" spans="1:5" x14ac:dyDescent="0.25">
      <c r="A629">
        <v>2281</v>
      </c>
      <c r="B629" s="2">
        <v>1</v>
      </c>
    </row>
    <row r="630" spans="1:5" x14ac:dyDescent="0.25">
      <c r="A630">
        <v>2282</v>
      </c>
      <c r="B630" s="2">
        <v>1</v>
      </c>
    </row>
    <row r="631" spans="1:5" x14ac:dyDescent="0.25">
      <c r="A631">
        <v>2283</v>
      </c>
      <c r="B631" s="2">
        <v>1</v>
      </c>
      <c r="E631" s="1">
        <v>4</v>
      </c>
    </row>
    <row r="632" spans="1:5" x14ac:dyDescent="0.25">
      <c r="A632">
        <v>2284</v>
      </c>
      <c r="B632" s="2">
        <v>1</v>
      </c>
      <c r="E632" s="1">
        <v>4</v>
      </c>
    </row>
    <row r="633" spans="1:5" x14ac:dyDescent="0.25">
      <c r="A633">
        <v>2285</v>
      </c>
      <c r="B633" s="2">
        <v>1</v>
      </c>
      <c r="E633" s="1">
        <v>4</v>
      </c>
    </row>
    <row r="634" spans="1:5" x14ac:dyDescent="0.25">
      <c r="A634">
        <v>2286</v>
      </c>
      <c r="B634" s="2">
        <v>1</v>
      </c>
      <c r="E634" s="1">
        <v>4</v>
      </c>
    </row>
    <row r="635" spans="1:5" x14ac:dyDescent="0.25">
      <c r="A635">
        <v>2287</v>
      </c>
      <c r="B635" s="2">
        <v>1</v>
      </c>
      <c r="E635" s="1">
        <v>4</v>
      </c>
    </row>
    <row r="636" spans="1:5" x14ac:dyDescent="0.25">
      <c r="A636">
        <v>2288</v>
      </c>
      <c r="B636" s="2">
        <v>1</v>
      </c>
      <c r="E636" s="1">
        <v>4</v>
      </c>
    </row>
    <row r="637" spans="1:5" x14ac:dyDescent="0.25">
      <c r="A637">
        <v>2289</v>
      </c>
      <c r="B637" s="2">
        <v>1</v>
      </c>
      <c r="E637" s="1">
        <v>4</v>
      </c>
    </row>
    <row r="638" spans="1:5" x14ac:dyDescent="0.25">
      <c r="A638">
        <v>2290</v>
      </c>
      <c r="B638" s="2">
        <v>1</v>
      </c>
      <c r="E638" s="1">
        <v>4</v>
      </c>
    </row>
    <row r="639" spans="1:5" x14ac:dyDescent="0.25">
      <c r="A639">
        <v>2291</v>
      </c>
      <c r="B639" s="2">
        <v>1</v>
      </c>
      <c r="E639" s="1">
        <v>4</v>
      </c>
    </row>
    <row r="640" spans="1:5" x14ac:dyDescent="0.25">
      <c r="A640">
        <v>2292</v>
      </c>
      <c r="B640" s="2">
        <v>1</v>
      </c>
      <c r="E640" s="1">
        <v>4</v>
      </c>
    </row>
    <row r="641" spans="1:5" x14ac:dyDescent="0.25">
      <c r="A641">
        <v>2293</v>
      </c>
      <c r="B641" s="2">
        <v>1</v>
      </c>
      <c r="E641" s="1">
        <v>4</v>
      </c>
    </row>
    <row r="642" spans="1:5" x14ac:dyDescent="0.25">
      <c r="A642">
        <v>2294</v>
      </c>
      <c r="C642" s="4">
        <v>2</v>
      </c>
      <c r="E642" s="1">
        <v>4</v>
      </c>
    </row>
    <row r="643" spans="1:5" x14ac:dyDescent="0.25">
      <c r="A643">
        <v>2295</v>
      </c>
      <c r="C643" s="4">
        <v>2</v>
      </c>
      <c r="E643" s="1">
        <v>4</v>
      </c>
    </row>
    <row r="644" spans="1:5" x14ac:dyDescent="0.25">
      <c r="A644">
        <v>2296</v>
      </c>
      <c r="C644" s="4">
        <v>2</v>
      </c>
      <c r="E644" s="1">
        <v>4</v>
      </c>
    </row>
    <row r="645" spans="1:5" x14ac:dyDescent="0.25">
      <c r="A645">
        <v>2297</v>
      </c>
      <c r="C645" s="4">
        <v>2</v>
      </c>
      <c r="E645" s="1">
        <v>4</v>
      </c>
    </row>
    <row r="646" spans="1:5" x14ac:dyDescent="0.25">
      <c r="A646">
        <v>2298</v>
      </c>
      <c r="C646" s="4">
        <v>2</v>
      </c>
      <c r="E646" s="1">
        <v>4</v>
      </c>
    </row>
    <row r="647" spans="1:5" x14ac:dyDescent="0.25">
      <c r="A647">
        <v>2299</v>
      </c>
      <c r="C647" s="4">
        <v>2</v>
      </c>
      <c r="E647" s="1">
        <v>4</v>
      </c>
    </row>
    <row r="648" spans="1:5" x14ac:dyDescent="0.25">
      <c r="A648">
        <v>2300</v>
      </c>
      <c r="C648" s="4">
        <v>2</v>
      </c>
      <c r="E648" s="1">
        <v>4</v>
      </c>
    </row>
    <row r="649" spans="1:5" x14ac:dyDescent="0.25">
      <c r="A649">
        <v>2301</v>
      </c>
      <c r="C649" s="4">
        <v>2</v>
      </c>
      <c r="D649" s="3">
        <v>3</v>
      </c>
      <c r="E649" s="1">
        <v>4</v>
      </c>
    </row>
    <row r="650" spans="1:5" x14ac:dyDescent="0.25">
      <c r="A650">
        <v>2302</v>
      </c>
      <c r="C650" s="4">
        <v>2</v>
      </c>
      <c r="D650" s="3">
        <v>3</v>
      </c>
      <c r="E650" s="1">
        <v>4</v>
      </c>
    </row>
    <row r="651" spans="1:5" x14ac:dyDescent="0.25">
      <c r="A651">
        <v>2303</v>
      </c>
      <c r="C651" s="4">
        <v>2</v>
      </c>
      <c r="D651" s="3">
        <v>3</v>
      </c>
    </row>
    <row r="652" spans="1:5" x14ac:dyDescent="0.25">
      <c r="A652">
        <v>2304</v>
      </c>
      <c r="C652" s="4">
        <v>2</v>
      </c>
      <c r="D652" s="3">
        <v>3</v>
      </c>
    </row>
    <row r="653" spans="1:5" x14ac:dyDescent="0.25">
      <c r="A653">
        <v>2305</v>
      </c>
      <c r="C653" s="4">
        <v>2</v>
      </c>
      <c r="D653" s="3">
        <v>3</v>
      </c>
    </row>
    <row r="654" spans="1:5" x14ac:dyDescent="0.25">
      <c r="A654">
        <v>2306</v>
      </c>
      <c r="C654" s="4">
        <v>2</v>
      </c>
      <c r="D654" s="3">
        <v>3</v>
      </c>
    </row>
    <row r="655" spans="1:5" x14ac:dyDescent="0.25">
      <c r="A655">
        <v>2307</v>
      </c>
      <c r="C655" s="4">
        <v>2</v>
      </c>
      <c r="D655" s="3">
        <v>3</v>
      </c>
    </row>
    <row r="656" spans="1:5" x14ac:dyDescent="0.25">
      <c r="A656">
        <v>2308</v>
      </c>
      <c r="C656" s="4">
        <v>2</v>
      </c>
      <c r="D656" s="3">
        <v>3</v>
      </c>
    </row>
    <row r="657" spans="1:5" x14ac:dyDescent="0.25">
      <c r="A657">
        <v>2309</v>
      </c>
      <c r="C657" s="4">
        <v>2</v>
      </c>
      <c r="D657" s="3">
        <v>3</v>
      </c>
    </row>
    <row r="658" spans="1:5" x14ac:dyDescent="0.25">
      <c r="A658">
        <v>2310</v>
      </c>
      <c r="C658" s="4">
        <v>2</v>
      </c>
      <c r="D658" s="3">
        <v>3</v>
      </c>
    </row>
    <row r="659" spans="1:5" x14ac:dyDescent="0.25">
      <c r="A659">
        <v>2311</v>
      </c>
      <c r="C659" s="4">
        <v>2</v>
      </c>
      <c r="D659" s="3">
        <v>3</v>
      </c>
    </row>
    <row r="660" spans="1:5" x14ac:dyDescent="0.25">
      <c r="A660">
        <v>2312</v>
      </c>
      <c r="C660" s="4">
        <v>2</v>
      </c>
      <c r="D660" s="3">
        <v>3</v>
      </c>
    </row>
    <row r="661" spans="1:5" x14ac:dyDescent="0.25">
      <c r="A661">
        <v>2313</v>
      </c>
      <c r="B661" s="2">
        <v>1</v>
      </c>
      <c r="C661" s="4">
        <v>2</v>
      </c>
      <c r="D661" s="3">
        <v>3</v>
      </c>
    </row>
    <row r="662" spans="1:5" x14ac:dyDescent="0.25">
      <c r="A662">
        <v>2314</v>
      </c>
      <c r="B662" s="2">
        <v>1</v>
      </c>
      <c r="C662" s="4">
        <v>2</v>
      </c>
      <c r="D662" s="3">
        <v>3</v>
      </c>
    </row>
    <row r="663" spans="1:5" x14ac:dyDescent="0.25">
      <c r="A663">
        <v>2315</v>
      </c>
      <c r="B663" s="2">
        <v>1</v>
      </c>
      <c r="D663" s="3">
        <v>3</v>
      </c>
    </row>
    <row r="664" spans="1:5" x14ac:dyDescent="0.25">
      <c r="A664">
        <v>2316</v>
      </c>
      <c r="B664" s="2">
        <v>1</v>
      </c>
      <c r="D664" s="3">
        <v>3</v>
      </c>
    </row>
    <row r="665" spans="1:5" x14ac:dyDescent="0.25">
      <c r="A665">
        <v>2317</v>
      </c>
      <c r="B665" s="2">
        <v>1</v>
      </c>
      <c r="D665" s="3">
        <v>3</v>
      </c>
    </row>
    <row r="666" spans="1:5" x14ac:dyDescent="0.25">
      <c r="A666">
        <v>2318</v>
      </c>
      <c r="B666" s="2">
        <v>1</v>
      </c>
      <c r="D666" s="3">
        <v>3</v>
      </c>
    </row>
    <row r="667" spans="1:5" x14ac:dyDescent="0.25">
      <c r="A667">
        <v>2319</v>
      </c>
      <c r="B667" s="2">
        <v>1</v>
      </c>
      <c r="D667" s="3">
        <v>3</v>
      </c>
    </row>
    <row r="668" spans="1:5" x14ac:dyDescent="0.25">
      <c r="A668">
        <v>2320</v>
      </c>
      <c r="B668" s="2">
        <v>1</v>
      </c>
      <c r="D668" s="3">
        <v>3</v>
      </c>
    </row>
    <row r="669" spans="1:5" x14ac:dyDescent="0.25">
      <c r="A669">
        <v>2321</v>
      </c>
      <c r="B669" s="2">
        <v>1</v>
      </c>
      <c r="D669" s="3">
        <v>3</v>
      </c>
    </row>
    <row r="670" spans="1:5" x14ac:dyDescent="0.25">
      <c r="A670">
        <v>2322</v>
      </c>
      <c r="B670" s="2">
        <v>1</v>
      </c>
      <c r="D670" s="3">
        <v>3</v>
      </c>
    </row>
    <row r="671" spans="1:5" x14ac:dyDescent="0.25">
      <c r="A671">
        <v>2323</v>
      </c>
      <c r="B671" s="2">
        <v>1</v>
      </c>
      <c r="D671" s="3">
        <v>3</v>
      </c>
    </row>
    <row r="672" spans="1:5" x14ac:dyDescent="0.25">
      <c r="A672">
        <v>2324</v>
      </c>
      <c r="B672" s="2">
        <v>1</v>
      </c>
      <c r="D672" s="3">
        <v>3</v>
      </c>
      <c r="E672" s="1">
        <v>4</v>
      </c>
    </row>
    <row r="673" spans="1:5" x14ac:dyDescent="0.25">
      <c r="A673">
        <v>2325</v>
      </c>
      <c r="B673" s="2">
        <v>1</v>
      </c>
      <c r="D673" s="3">
        <v>3</v>
      </c>
      <c r="E673" s="1">
        <v>4</v>
      </c>
    </row>
    <row r="674" spans="1:5" x14ac:dyDescent="0.25">
      <c r="A674">
        <v>2326</v>
      </c>
      <c r="B674" s="2">
        <v>1</v>
      </c>
      <c r="E674" s="1">
        <v>4</v>
      </c>
    </row>
    <row r="675" spans="1:5" x14ac:dyDescent="0.25">
      <c r="A675">
        <v>2327</v>
      </c>
      <c r="B675" s="2">
        <v>1</v>
      </c>
      <c r="E675" s="1">
        <v>4</v>
      </c>
    </row>
    <row r="676" spans="1:5" x14ac:dyDescent="0.25">
      <c r="A676">
        <v>2328</v>
      </c>
      <c r="B676" s="2">
        <v>1</v>
      </c>
      <c r="E676" s="1">
        <v>4</v>
      </c>
    </row>
    <row r="677" spans="1:5" x14ac:dyDescent="0.25">
      <c r="A677">
        <v>2329</v>
      </c>
      <c r="B677" s="2">
        <v>1</v>
      </c>
      <c r="E677" s="1">
        <v>4</v>
      </c>
    </row>
    <row r="678" spans="1:5" x14ac:dyDescent="0.25">
      <c r="A678">
        <v>2330</v>
      </c>
      <c r="B678" s="2">
        <v>1</v>
      </c>
      <c r="E678" s="1">
        <v>4</v>
      </c>
    </row>
    <row r="679" spans="1:5" x14ac:dyDescent="0.25">
      <c r="A679">
        <v>2331</v>
      </c>
      <c r="B679" s="2">
        <v>1</v>
      </c>
      <c r="E679" s="1">
        <v>4</v>
      </c>
    </row>
    <row r="680" spans="1:5" x14ac:dyDescent="0.25">
      <c r="A680">
        <v>2332</v>
      </c>
      <c r="B680" s="2">
        <v>1</v>
      </c>
      <c r="E680" s="1">
        <v>4</v>
      </c>
    </row>
    <row r="681" spans="1:5" x14ac:dyDescent="0.25">
      <c r="A681">
        <v>2333</v>
      </c>
      <c r="E681" s="1">
        <v>4</v>
      </c>
    </row>
    <row r="682" spans="1:5" x14ac:dyDescent="0.25">
      <c r="A682">
        <v>2334</v>
      </c>
      <c r="C682" s="4">
        <v>2</v>
      </c>
      <c r="E682" s="1">
        <v>4</v>
      </c>
    </row>
    <row r="683" spans="1:5" x14ac:dyDescent="0.25">
      <c r="A683">
        <v>2335</v>
      </c>
      <c r="C683" s="4">
        <v>2</v>
      </c>
      <c r="E683" s="1">
        <v>4</v>
      </c>
    </row>
    <row r="684" spans="1:5" x14ac:dyDescent="0.25">
      <c r="A684">
        <v>2336</v>
      </c>
      <c r="C684" s="4">
        <v>2</v>
      </c>
      <c r="E684" s="1">
        <v>4</v>
      </c>
    </row>
    <row r="685" spans="1:5" x14ac:dyDescent="0.25">
      <c r="A685">
        <v>2337</v>
      </c>
      <c r="C685" s="4">
        <v>2</v>
      </c>
      <c r="E685" s="1">
        <v>4</v>
      </c>
    </row>
    <row r="686" spans="1:5" x14ac:dyDescent="0.25">
      <c r="A686">
        <v>2338</v>
      </c>
      <c r="C686" s="4">
        <v>2</v>
      </c>
      <c r="E686" s="1">
        <v>4</v>
      </c>
    </row>
    <row r="687" spans="1:5" x14ac:dyDescent="0.25">
      <c r="A687">
        <v>2339</v>
      </c>
      <c r="C687" s="4">
        <v>2</v>
      </c>
      <c r="E687" s="1">
        <v>4</v>
      </c>
    </row>
    <row r="688" spans="1:5" x14ac:dyDescent="0.25">
      <c r="A688">
        <v>2340</v>
      </c>
      <c r="C688" s="4">
        <v>2</v>
      </c>
      <c r="E688" s="1">
        <v>4</v>
      </c>
    </row>
    <row r="689" spans="1:5" x14ac:dyDescent="0.25">
      <c r="A689">
        <v>2341</v>
      </c>
      <c r="C689" s="4">
        <v>2</v>
      </c>
      <c r="E689" s="1">
        <v>4</v>
      </c>
    </row>
    <row r="690" spans="1:5" x14ac:dyDescent="0.25">
      <c r="A690">
        <v>2342</v>
      </c>
      <c r="C690" s="4">
        <v>2</v>
      </c>
      <c r="E690" s="1">
        <v>4</v>
      </c>
    </row>
    <row r="691" spans="1:5" x14ac:dyDescent="0.25">
      <c r="A691">
        <v>2343</v>
      </c>
      <c r="C691" s="4">
        <v>2</v>
      </c>
      <c r="E691" s="1">
        <v>4</v>
      </c>
    </row>
    <row r="692" spans="1:5" x14ac:dyDescent="0.25">
      <c r="A692">
        <v>2344</v>
      </c>
      <c r="C692" s="4">
        <v>2</v>
      </c>
      <c r="D692" s="3">
        <v>3</v>
      </c>
      <c r="E692" s="1">
        <v>4</v>
      </c>
    </row>
    <row r="693" spans="1:5" x14ac:dyDescent="0.25">
      <c r="A693">
        <v>2345</v>
      </c>
      <c r="C693" s="4">
        <v>2</v>
      </c>
      <c r="D693" s="3">
        <v>3</v>
      </c>
      <c r="E693" s="1">
        <v>4</v>
      </c>
    </row>
    <row r="694" spans="1:5" x14ac:dyDescent="0.25">
      <c r="A694">
        <v>2346</v>
      </c>
      <c r="C694" s="4">
        <v>2</v>
      </c>
      <c r="D694" s="3">
        <v>3</v>
      </c>
      <c r="E694" s="1">
        <v>4</v>
      </c>
    </row>
    <row r="695" spans="1:5" x14ac:dyDescent="0.25">
      <c r="A695">
        <v>2347</v>
      </c>
      <c r="C695" s="4">
        <v>2</v>
      </c>
      <c r="D695" s="3">
        <v>3</v>
      </c>
    </row>
    <row r="696" spans="1:5" x14ac:dyDescent="0.25">
      <c r="A696">
        <v>2348</v>
      </c>
      <c r="C696" s="4">
        <v>2</v>
      </c>
      <c r="D696" s="3">
        <v>3</v>
      </c>
    </row>
    <row r="697" spans="1:5" x14ac:dyDescent="0.25">
      <c r="A697">
        <v>2349</v>
      </c>
      <c r="C697" s="4">
        <v>2</v>
      </c>
      <c r="D697" s="3">
        <v>3</v>
      </c>
    </row>
    <row r="698" spans="1:5" x14ac:dyDescent="0.25">
      <c r="A698">
        <v>2350</v>
      </c>
      <c r="C698" s="4">
        <v>2</v>
      </c>
      <c r="D698" s="3">
        <v>3</v>
      </c>
    </row>
    <row r="699" spans="1:5" x14ac:dyDescent="0.25">
      <c r="A699">
        <v>2351</v>
      </c>
      <c r="C699" s="4">
        <v>2</v>
      </c>
      <c r="D699" s="3">
        <v>3</v>
      </c>
    </row>
    <row r="700" spans="1:5" x14ac:dyDescent="0.25">
      <c r="A700">
        <v>2352</v>
      </c>
      <c r="C700" s="4">
        <v>2</v>
      </c>
      <c r="D700" s="3">
        <v>3</v>
      </c>
    </row>
    <row r="701" spans="1:5" x14ac:dyDescent="0.25">
      <c r="A701">
        <v>2353</v>
      </c>
      <c r="D701" s="3">
        <v>3</v>
      </c>
    </row>
    <row r="702" spans="1:5" x14ac:dyDescent="0.25">
      <c r="A702">
        <v>2354</v>
      </c>
      <c r="B702" s="2">
        <v>1</v>
      </c>
      <c r="D702" s="3">
        <v>3</v>
      </c>
    </row>
    <row r="703" spans="1:5" x14ac:dyDescent="0.25">
      <c r="A703">
        <v>2355</v>
      </c>
      <c r="B703" s="2">
        <v>1</v>
      </c>
      <c r="D703" s="3">
        <v>3</v>
      </c>
    </row>
    <row r="704" spans="1:5" x14ac:dyDescent="0.25">
      <c r="A704">
        <v>2356</v>
      </c>
      <c r="B704" s="2">
        <v>1</v>
      </c>
      <c r="D704" s="3">
        <v>3</v>
      </c>
    </row>
    <row r="705" spans="1:5" x14ac:dyDescent="0.25">
      <c r="A705">
        <v>2357</v>
      </c>
      <c r="B705" s="2">
        <v>1</v>
      </c>
      <c r="D705" s="3">
        <v>3</v>
      </c>
    </row>
    <row r="706" spans="1:5" x14ac:dyDescent="0.25">
      <c r="A706">
        <v>2358</v>
      </c>
      <c r="B706" s="2">
        <v>1</v>
      </c>
      <c r="D706" s="3">
        <v>3</v>
      </c>
    </row>
    <row r="707" spans="1:5" x14ac:dyDescent="0.25">
      <c r="A707">
        <v>2359</v>
      </c>
      <c r="B707" s="2">
        <v>1</v>
      </c>
      <c r="D707" s="3">
        <v>3</v>
      </c>
    </row>
    <row r="708" spans="1:5" x14ac:dyDescent="0.25">
      <c r="A708">
        <v>2360</v>
      </c>
      <c r="B708" s="2">
        <v>1</v>
      </c>
      <c r="D708" s="3">
        <v>3</v>
      </c>
    </row>
    <row r="709" spans="1:5" x14ac:dyDescent="0.25">
      <c r="A709">
        <v>2361</v>
      </c>
      <c r="B709" s="2">
        <v>1</v>
      </c>
      <c r="D709" s="3">
        <v>3</v>
      </c>
    </row>
    <row r="710" spans="1:5" x14ac:dyDescent="0.25">
      <c r="A710">
        <v>2362</v>
      </c>
      <c r="B710" s="2">
        <v>1</v>
      </c>
      <c r="D710" s="3">
        <v>3</v>
      </c>
    </row>
    <row r="711" spans="1:5" x14ac:dyDescent="0.25">
      <c r="A711">
        <v>2363</v>
      </c>
      <c r="B711" s="2">
        <v>1</v>
      </c>
      <c r="D711" s="3">
        <v>3</v>
      </c>
    </row>
    <row r="712" spans="1:5" x14ac:dyDescent="0.25">
      <c r="A712">
        <v>2364</v>
      </c>
      <c r="B712" s="2">
        <v>1</v>
      </c>
      <c r="D712" s="3">
        <v>3</v>
      </c>
    </row>
    <row r="713" spans="1:5" x14ac:dyDescent="0.25">
      <c r="A713">
        <v>2365</v>
      </c>
      <c r="B713" s="2">
        <v>1</v>
      </c>
      <c r="D713" s="3">
        <v>3</v>
      </c>
    </row>
    <row r="714" spans="1:5" x14ac:dyDescent="0.25">
      <c r="A714">
        <v>2366</v>
      </c>
      <c r="B714" s="2">
        <v>1</v>
      </c>
      <c r="D714" s="3">
        <v>3</v>
      </c>
    </row>
    <row r="715" spans="1:5" x14ac:dyDescent="0.25">
      <c r="A715">
        <v>2367</v>
      </c>
      <c r="B715" s="2">
        <v>1</v>
      </c>
      <c r="D715" s="3">
        <v>3</v>
      </c>
      <c r="E715" s="1">
        <v>4</v>
      </c>
    </row>
    <row r="716" spans="1:5" x14ac:dyDescent="0.25">
      <c r="A716">
        <v>2368</v>
      </c>
      <c r="B716" s="2">
        <v>1</v>
      </c>
      <c r="E716" s="1">
        <v>4</v>
      </c>
    </row>
    <row r="717" spans="1:5" x14ac:dyDescent="0.25">
      <c r="A717">
        <v>2369</v>
      </c>
      <c r="B717" s="2">
        <v>1</v>
      </c>
      <c r="E717" s="1">
        <v>4</v>
      </c>
    </row>
    <row r="718" spans="1:5" x14ac:dyDescent="0.25">
      <c r="A718">
        <v>2370</v>
      </c>
      <c r="B718" s="2">
        <v>1</v>
      </c>
      <c r="E718" s="1">
        <v>4</v>
      </c>
    </row>
    <row r="719" spans="1:5" x14ac:dyDescent="0.25">
      <c r="A719">
        <v>2371</v>
      </c>
      <c r="B719" s="2">
        <v>1</v>
      </c>
      <c r="E719" s="1">
        <v>4</v>
      </c>
    </row>
    <row r="720" spans="1:5" x14ac:dyDescent="0.25">
      <c r="A720">
        <v>2372</v>
      </c>
      <c r="B720" s="2">
        <v>1</v>
      </c>
      <c r="E720" s="1">
        <v>4</v>
      </c>
    </row>
    <row r="721" spans="1:5" x14ac:dyDescent="0.25">
      <c r="A721">
        <v>2373</v>
      </c>
      <c r="B721" s="2">
        <v>1</v>
      </c>
      <c r="E721" s="1">
        <v>4</v>
      </c>
    </row>
    <row r="722" spans="1:5" x14ac:dyDescent="0.25">
      <c r="A722">
        <v>2374</v>
      </c>
      <c r="B722" s="2">
        <v>1</v>
      </c>
      <c r="E722" s="1">
        <v>4</v>
      </c>
    </row>
    <row r="723" spans="1:5" x14ac:dyDescent="0.25">
      <c r="A723">
        <v>2375</v>
      </c>
      <c r="E723" s="1">
        <v>4</v>
      </c>
    </row>
    <row r="724" spans="1:5" x14ac:dyDescent="0.25">
      <c r="A724">
        <v>2376</v>
      </c>
      <c r="E724" s="1">
        <v>4</v>
      </c>
    </row>
    <row r="725" spans="1:5" x14ac:dyDescent="0.25">
      <c r="A725">
        <v>2377</v>
      </c>
      <c r="C725" s="4">
        <v>2</v>
      </c>
      <c r="E725" s="1">
        <v>4</v>
      </c>
    </row>
    <row r="726" spans="1:5" x14ac:dyDescent="0.25">
      <c r="A726">
        <v>2378</v>
      </c>
      <c r="C726" s="4">
        <v>2</v>
      </c>
      <c r="E726" s="1">
        <v>4</v>
      </c>
    </row>
    <row r="727" spans="1:5" x14ac:dyDescent="0.25">
      <c r="A727">
        <v>2379</v>
      </c>
      <c r="C727" s="4">
        <v>2</v>
      </c>
      <c r="E727" s="1">
        <v>4</v>
      </c>
    </row>
    <row r="728" spans="1:5" x14ac:dyDescent="0.25">
      <c r="A728">
        <v>2380</v>
      </c>
      <c r="C728" s="4">
        <v>2</v>
      </c>
      <c r="E728" s="1">
        <v>4</v>
      </c>
    </row>
    <row r="729" spans="1:5" x14ac:dyDescent="0.25">
      <c r="A729">
        <v>2381</v>
      </c>
      <c r="C729" s="4">
        <v>2</v>
      </c>
      <c r="E729" s="1">
        <v>4</v>
      </c>
    </row>
    <row r="730" spans="1:5" x14ac:dyDescent="0.25">
      <c r="A730">
        <v>2382</v>
      </c>
      <c r="C730" s="4">
        <v>2</v>
      </c>
      <c r="E730" s="1">
        <v>4</v>
      </c>
    </row>
    <row r="731" spans="1:5" x14ac:dyDescent="0.25">
      <c r="A731">
        <v>2383</v>
      </c>
      <c r="C731" s="4">
        <v>2</v>
      </c>
      <c r="E731" s="1">
        <v>4</v>
      </c>
    </row>
    <row r="732" spans="1:5" x14ac:dyDescent="0.25">
      <c r="A732">
        <v>2384</v>
      </c>
      <c r="C732" s="4">
        <v>2</v>
      </c>
      <c r="E732" s="1">
        <v>4</v>
      </c>
    </row>
    <row r="733" spans="1:5" x14ac:dyDescent="0.25">
      <c r="A733">
        <v>2385</v>
      </c>
      <c r="C733" s="4">
        <v>2</v>
      </c>
      <c r="E733" s="1">
        <v>4</v>
      </c>
    </row>
    <row r="734" spans="1:5" x14ac:dyDescent="0.25">
      <c r="A734">
        <v>2386</v>
      </c>
      <c r="C734" s="4">
        <v>2</v>
      </c>
      <c r="E734" s="1">
        <v>4</v>
      </c>
    </row>
    <row r="735" spans="1:5" x14ac:dyDescent="0.25">
      <c r="A735">
        <v>2387</v>
      </c>
      <c r="C735" s="4">
        <v>2</v>
      </c>
      <c r="E735" s="1">
        <v>4</v>
      </c>
    </row>
    <row r="736" spans="1:5" x14ac:dyDescent="0.25">
      <c r="A736">
        <v>2388</v>
      </c>
      <c r="C736" s="4">
        <v>2</v>
      </c>
      <c r="E736" s="1">
        <v>4</v>
      </c>
    </row>
    <row r="737" spans="1:5" x14ac:dyDescent="0.25">
      <c r="A737">
        <v>2389</v>
      </c>
      <c r="C737" s="4">
        <v>2</v>
      </c>
      <c r="E737" s="1">
        <v>4</v>
      </c>
    </row>
    <row r="738" spans="1:5" x14ac:dyDescent="0.25">
      <c r="A738">
        <v>2390</v>
      </c>
      <c r="C738" s="4">
        <v>2</v>
      </c>
      <c r="E738" s="1">
        <v>4</v>
      </c>
    </row>
    <row r="739" spans="1:5" x14ac:dyDescent="0.25">
      <c r="A739">
        <v>2391</v>
      </c>
      <c r="C739" s="4">
        <v>2</v>
      </c>
      <c r="D739" s="3">
        <v>3</v>
      </c>
      <c r="E739" s="1">
        <v>4</v>
      </c>
    </row>
    <row r="740" spans="1:5" x14ac:dyDescent="0.25">
      <c r="A740">
        <v>2392</v>
      </c>
      <c r="C740" s="4">
        <v>2</v>
      </c>
      <c r="D740" s="3">
        <v>3</v>
      </c>
      <c r="E740" s="1">
        <v>4</v>
      </c>
    </row>
    <row r="741" spans="1:5" x14ac:dyDescent="0.25">
      <c r="A741">
        <v>2393</v>
      </c>
      <c r="C741" s="4">
        <v>2</v>
      </c>
      <c r="D741" s="3">
        <v>3</v>
      </c>
      <c r="E741" s="1">
        <v>4</v>
      </c>
    </row>
    <row r="742" spans="1:5" x14ac:dyDescent="0.25">
      <c r="A742">
        <v>2394</v>
      </c>
      <c r="C742" s="4">
        <v>2</v>
      </c>
      <c r="D742" s="3">
        <v>3</v>
      </c>
      <c r="E742" s="1">
        <v>4</v>
      </c>
    </row>
    <row r="743" spans="1:5" x14ac:dyDescent="0.25">
      <c r="A743">
        <v>2395</v>
      </c>
      <c r="C743" s="4">
        <v>2</v>
      </c>
      <c r="D743" s="3">
        <v>3</v>
      </c>
      <c r="E743" s="1">
        <v>4</v>
      </c>
    </row>
    <row r="744" spans="1:5" x14ac:dyDescent="0.25">
      <c r="A744">
        <v>2396</v>
      </c>
      <c r="C744" s="4">
        <v>2</v>
      </c>
      <c r="D744" s="3">
        <v>3</v>
      </c>
      <c r="E744" s="1">
        <v>4</v>
      </c>
    </row>
    <row r="745" spans="1:5" x14ac:dyDescent="0.25">
      <c r="A745">
        <v>2397</v>
      </c>
      <c r="C745" s="4">
        <v>2</v>
      </c>
      <c r="D745" s="3">
        <v>3</v>
      </c>
    </row>
    <row r="746" spans="1:5" x14ac:dyDescent="0.25">
      <c r="A746">
        <v>2398</v>
      </c>
      <c r="C746" s="4">
        <v>2</v>
      </c>
      <c r="D746" s="3">
        <v>3</v>
      </c>
    </row>
    <row r="747" spans="1:5" x14ac:dyDescent="0.25">
      <c r="A747">
        <v>2399</v>
      </c>
      <c r="C747" s="4">
        <v>2</v>
      </c>
      <c r="D747" s="3">
        <v>3</v>
      </c>
    </row>
    <row r="748" spans="1:5" x14ac:dyDescent="0.25">
      <c r="A748">
        <v>2400</v>
      </c>
      <c r="C748" s="4">
        <v>2</v>
      </c>
      <c r="D748" s="3">
        <v>3</v>
      </c>
    </row>
    <row r="749" spans="1:5" x14ac:dyDescent="0.25">
      <c r="A749">
        <v>2401</v>
      </c>
      <c r="B749" s="2">
        <v>1</v>
      </c>
      <c r="C749" s="4">
        <v>2</v>
      </c>
      <c r="D749" s="3">
        <v>3</v>
      </c>
    </row>
    <row r="750" spans="1:5" x14ac:dyDescent="0.25">
      <c r="A750">
        <v>2402</v>
      </c>
      <c r="B750" s="2">
        <v>1</v>
      </c>
      <c r="C750" s="4">
        <v>2</v>
      </c>
      <c r="D750" s="3">
        <v>3</v>
      </c>
    </row>
    <row r="751" spans="1:5" x14ac:dyDescent="0.25">
      <c r="A751">
        <v>2403</v>
      </c>
      <c r="B751" s="2">
        <v>1</v>
      </c>
      <c r="C751" s="4">
        <v>2</v>
      </c>
      <c r="D751" s="3">
        <v>3</v>
      </c>
    </row>
    <row r="752" spans="1:5" x14ac:dyDescent="0.25">
      <c r="A752">
        <v>2404</v>
      </c>
      <c r="B752" s="2">
        <v>1</v>
      </c>
      <c r="D752" s="3">
        <v>3</v>
      </c>
    </row>
    <row r="753" spans="1:5" x14ac:dyDescent="0.25">
      <c r="A753">
        <v>2405</v>
      </c>
      <c r="B753" s="2">
        <v>1</v>
      </c>
      <c r="D753" s="3">
        <v>3</v>
      </c>
    </row>
    <row r="754" spans="1:5" x14ac:dyDescent="0.25">
      <c r="A754">
        <v>2406</v>
      </c>
      <c r="B754" s="2">
        <v>1</v>
      </c>
      <c r="D754" s="3">
        <v>3</v>
      </c>
    </row>
    <row r="755" spans="1:5" x14ac:dyDescent="0.25">
      <c r="A755">
        <v>2407</v>
      </c>
      <c r="B755" s="2">
        <v>1</v>
      </c>
      <c r="D755" s="3">
        <v>3</v>
      </c>
    </row>
    <row r="756" spans="1:5" x14ac:dyDescent="0.25">
      <c r="A756">
        <v>2408</v>
      </c>
      <c r="B756" s="2">
        <v>1</v>
      </c>
      <c r="D756" s="3">
        <v>3</v>
      </c>
    </row>
    <row r="757" spans="1:5" x14ac:dyDescent="0.25">
      <c r="A757">
        <v>2409</v>
      </c>
      <c r="B757" s="2">
        <v>1</v>
      </c>
      <c r="D757" s="3">
        <v>3</v>
      </c>
    </row>
    <row r="758" spans="1:5" x14ac:dyDescent="0.25">
      <c r="A758">
        <v>2410</v>
      </c>
      <c r="B758" s="2">
        <v>1</v>
      </c>
      <c r="D758" s="3">
        <v>3</v>
      </c>
    </row>
    <row r="759" spans="1:5" x14ac:dyDescent="0.25">
      <c r="A759">
        <v>2411</v>
      </c>
      <c r="B759" s="2">
        <v>1</v>
      </c>
      <c r="D759" s="3">
        <v>3</v>
      </c>
    </row>
    <row r="760" spans="1:5" x14ac:dyDescent="0.25">
      <c r="A760">
        <v>2412</v>
      </c>
      <c r="B760" s="2">
        <v>1</v>
      </c>
      <c r="D760" s="3">
        <v>3</v>
      </c>
    </row>
    <row r="761" spans="1:5" x14ac:dyDescent="0.25">
      <c r="A761">
        <v>2413</v>
      </c>
      <c r="B761" s="2">
        <v>1</v>
      </c>
      <c r="D761" s="3">
        <v>3</v>
      </c>
    </row>
    <row r="762" spans="1:5" x14ac:dyDescent="0.25">
      <c r="A762">
        <v>2414</v>
      </c>
      <c r="B762" s="2">
        <v>1</v>
      </c>
      <c r="D762" s="3">
        <v>3</v>
      </c>
    </row>
    <row r="763" spans="1:5" x14ac:dyDescent="0.25">
      <c r="A763">
        <v>2415</v>
      </c>
      <c r="B763" s="2">
        <v>1</v>
      </c>
      <c r="D763" s="3">
        <v>3</v>
      </c>
    </row>
    <row r="764" spans="1:5" x14ac:dyDescent="0.25">
      <c r="A764">
        <v>2416</v>
      </c>
      <c r="B764" s="2">
        <v>1</v>
      </c>
      <c r="D764" s="3">
        <v>3</v>
      </c>
    </row>
    <row r="765" spans="1:5" x14ac:dyDescent="0.25">
      <c r="A765">
        <v>2417</v>
      </c>
      <c r="B765" s="2">
        <v>1</v>
      </c>
      <c r="D765" s="3">
        <v>3</v>
      </c>
    </row>
    <row r="766" spans="1:5" x14ac:dyDescent="0.25">
      <c r="A766">
        <v>2418</v>
      </c>
      <c r="B766" s="2">
        <v>1</v>
      </c>
      <c r="D766" s="3">
        <v>3</v>
      </c>
      <c r="E766" s="1">
        <v>4</v>
      </c>
    </row>
    <row r="767" spans="1:5" x14ac:dyDescent="0.25">
      <c r="A767">
        <v>2419</v>
      </c>
      <c r="B767" s="2">
        <v>1</v>
      </c>
      <c r="D767" s="3">
        <v>3</v>
      </c>
      <c r="E767" s="1">
        <v>4</v>
      </c>
    </row>
    <row r="768" spans="1:5" x14ac:dyDescent="0.25">
      <c r="A768">
        <v>2420</v>
      </c>
      <c r="B768" s="2">
        <v>1</v>
      </c>
      <c r="D768" s="3">
        <v>3</v>
      </c>
      <c r="E768" s="1">
        <v>4</v>
      </c>
    </row>
    <row r="769" spans="1:5" x14ac:dyDescent="0.25">
      <c r="A769">
        <v>2421</v>
      </c>
      <c r="B769" s="2">
        <v>1</v>
      </c>
      <c r="E769" s="1">
        <v>4</v>
      </c>
    </row>
    <row r="770" spans="1:5" x14ac:dyDescent="0.25">
      <c r="A770">
        <v>2422</v>
      </c>
      <c r="B770" s="2">
        <v>1</v>
      </c>
      <c r="E770" s="1">
        <v>4</v>
      </c>
    </row>
    <row r="771" spans="1:5" x14ac:dyDescent="0.25">
      <c r="A771">
        <v>2423</v>
      </c>
      <c r="B771" s="2">
        <v>1</v>
      </c>
      <c r="E771" s="1">
        <v>4</v>
      </c>
    </row>
    <row r="772" spans="1:5" x14ac:dyDescent="0.25">
      <c r="A772">
        <v>2424</v>
      </c>
      <c r="B772" s="2">
        <v>1</v>
      </c>
      <c r="E772" s="1">
        <v>4</v>
      </c>
    </row>
    <row r="773" spans="1:5" x14ac:dyDescent="0.25">
      <c r="A773">
        <v>2425</v>
      </c>
      <c r="B773" s="2">
        <v>1</v>
      </c>
      <c r="E773" s="1">
        <v>4</v>
      </c>
    </row>
    <row r="774" spans="1:5" x14ac:dyDescent="0.25">
      <c r="A774">
        <v>2426</v>
      </c>
      <c r="E774" s="1">
        <v>4</v>
      </c>
    </row>
    <row r="775" spans="1:5" x14ac:dyDescent="0.25">
      <c r="A775">
        <v>2427</v>
      </c>
      <c r="C775" s="4">
        <v>2</v>
      </c>
      <c r="E775" s="1">
        <v>4</v>
      </c>
    </row>
    <row r="776" spans="1:5" x14ac:dyDescent="0.25">
      <c r="A776">
        <v>2428</v>
      </c>
      <c r="C776" s="4">
        <v>2</v>
      </c>
      <c r="E776" s="1">
        <v>4</v>
      </c>
    </row>
    <row r="777" spans="1:5" x14ac:dyDescent="0.25">
      <c r="A777">
        <v>2429</v>
      </c>
      <c r="C777" s="4">
        <v>2</v>
      </c>
      <c r="E777" s="1">
        <v>4</v>
      </c>
    </row>
    <row r="778" spans="1:5" x14ac:dyDescent="0.25">
      <c r="A778">
        <v>2430</v>
      </c>
      <c r="C778" s="4">
        <v>2</v>
      </c>
      <c r="E778" s="1">
        <v>4</v>
      </c>
    </row>
    <row r="779" spans="1:5" x14ac:dyDescent="0.25">
      <c r="A779">
        <v>2431</v>
      </c>
      <c r="C779" s="4">
        <v>2</v>
      </c>
      <c r="E779" s="1">
        <v>4</v>
      </c>
    </row>
    <row r="780" spans="1:5" x14ac:dyDescent="0.25">
      <c r="A780">
        <v>2432</v>
      </c>
      <c r="C780" s="4">
        <v>2</v>
      </c>
      <c r="E780" s="1">
        <v>4</v>
      </c>
    </row>
    <row r="781" spans="1:5" x14ac:dyDescent="0.25">
      <c r="A781">
        <v>2433</v>
      </c>
      <c r="C781" s="4">
        <v>2</v>
      </c>
      <c r="E781" s="1">
        <v>4</v>
      </c>
    </row>
    <row r="782" spans="1:5" x14ac:dyDescent="0.25">
      <c r="A782">
        <v>2434</v>
      </c>
      <c r="C782" s="4">
        <v>2</v>
      </c>
      <c r="E782" s="1">
        <v>4</v>
      </c>
    </row>
    <row r="783" spans="1:5" x14ac:dyDescent="0.25">
      <c r="A783">
        <v>2435</v>
      </c>
      <c r="C783" s="4">
        <v>2</v>
      </c>
      <c r="E783" s="1">
        <v>4</v>
      </c>
    </row>
    <row r="784" spans="1:5" x14ac:dyDescent="0.25">
      <c r="A784">
        <v>2436</v>
      </c>
      <c r="C784" s="4">
        <v>2</v>
      </c>
      <c r="E784" s="1">
        <v>4</v>
      </c>
    </row>
    <row r="785" spans="1:5" x14ac:dyDescent="0.25">
      <c r="A785">
        <v>2437</v>
      </c>
      <c r="C785" s="4">
        <v>2</v>
      </c>
      <c r="E785" s="1">
        <v>4</v>
      </c>
    </row>
    <row r="786" spans="1:5" x14ac:dyDescent="0.25">
      <c r="A786">
        <v>2438</v>
      </c>
      <c r="C786" s="4">
        <v>2</v>
      </c>
      <c r="E786" s="1">
        <v>4</v>
      </c>
    </row>
    <row r="787" spans="1:5" x14ac:dyDescent="0.25">
      <c r="A787">
        <v>2439</v>
      </c>
      <c r="C787" s="4">
        <v>2</v>
      </c>
      <c r="E787" s="1">
        <v>4</v>
      </c>
    </row>
    <row r="788" spans="1:5" x14ac:dyDescent="0.25">
      <c r="A788">
        <v>2440</v>
      </c>
      <c r="C788" s="4">
        <v>2</v>
      </c>
      <c r="E788" s="1">
        <v>4</v>
      </c>
    </row>
    <row r="789" spans="1:5" x14ac:dyDescent="0.25">
      <c r="A789">
        <v>2441</v>
      </c>
      <c r="C789" s="4">
        <v>2</v>
      </c>
      <c r="E789" s="1">
        <v>4</v>
      </c>
    </row>
    <row r="790" spans="1:5" x14ac:dyDescent="0.25">
      <c r="A790">
        <v>2442</v>
      </c>
      <c r="C790" s="4">
        <v>2</v>
      </c>
      <c r="D790" s="3">
        <v>3</v>
      </c>
    </row>
    <row r="791" spans="1:5" x14ac:dyDescent="0.25">
      <c r="A791">
        <v>2443</v>
      </c>
      <c r="C791" s="4">
        <v>2</v>
      </c>
      <c r="D791" s="3">
        <v>3</v>
      </c>
    </row>
    <row r="792" spans="1:5" x14ac:dyDescent="0.25">
      <c r="A792">
        <v>2444</v>
      </c>
      <c r="C792" s="4">
        <v>2</v>
      </c>
      <c r="D792" s="3">
        <v>3</v>
      </c>
    </row>
    <row r="793" spans="1:5" x14ac:dyDescent="0.25">
      <c r="A793">
        <v>2445</v>
      </c>
      <c r="C793" s="4">
        <v>2</v>
      </c>
      <c r="D793" s="3">
        <v>3</v>
      </c>
    </row>
    <row r="794" spans="1:5" x14ac:dyDescent="0.25">
      <c r="A794">
        <v>2446</v>
      </c>
      <c r="C794" s="4">
        <v>2</v>
      </c>
      <c r="D794" s="3">
        <v>3</v>
      </c>
    </row>
    <row r="795" spans="1:5" x14ac:dyDescent="0.25">
      <c r="A795">
        <v>2447</v>
      </c>
      <c r="C795" s="4">
        <v>2</v>
      </c>
      <c r="D795" s="3">
        <v>3</v>
      </c>
    </row>
    <row r="796" spans="1:5" x14ac:dyDescent="0.25">
      <c r="A796">
        <v>2448</v>
      </c>
      <c r="B796" s="2">
        <v>1</v>
      </c>
      <c r="C796" s="4">
        <v>2</v>
      </c>
      <c r="D796" s="3">
        <v>3</v>
      </c>
    </row>
    <row r="797" spans="1:5" x14ac:dyDescent="0.25">
      <c r="A797">
        <v>2449</v>
      </c>
      <c r="B797" s="2">
        <v>1</v>
      </c>
      <c r="D797" s="3">
        <v>3</v>
      </c>
    </row>
    <row r="798" spans="1:5" x14ac:dyDescent="0.25">
      <c r="A798">
        <v>2450</v>
      </c>
      <c r="B798" s="2">
        <v>1</v>
      </c>
      <c r="D798" s="3">
        <v>3</v>
      </c>
    </row>
    <row r="799" spans="1:5" x14ac:dyDescent="0.25">
      <c r="A799">
        <v>2451</v>
      </c>
      <c r="B799" s="2">
        <v>1</v>
      </c>
      <c r="D799" s="3">
        <v>3</v>
      </c>
    </row>
    <row r="800" spans="1:5" x14ac:dyDescent="0.25">
      <c r="A800">
        <v>2452</v>
      </c>
      <c r="B800" s="2">
        <v>1</v>
      </c>
      <c r="D800" s="3">
        <v>3</v>
      </c>
    </row>
    <row r="801" spans="1:5" x14ac:dyDescent="0.25">
      <c r="A801">
        <v>2453</v>
      </c>
      <c r="B801" s="2">
        <v>1</v>
      </c>
      <c r="D801" s="3">
        <v>3</v>
      </c>
    </row>
    <row r="802" spans="1:5" x14ac:dyDescent="0.25">
      <c r="A802">
        <v>2454</v>
      </c>
      <c r="B802" s="2">
        <v>1</v>
      </c>
      <c r="D802" s="3">
        <v>3</v>
      </c>
    </row>
    <row r="803" spans="1:5" x14ac:dyDescent="0.25">
      <c r="A803">
        <v>2455</v>
      </c>
      <c r="B803" s="2">
        <v>1</v>
      </c>
      <c r="D803" s="3">
        <v>3</v>
      </c>
    </row>
    <row r="804" spans="1:5" x14ac:dyDescent="0.25">
      <c r="A804">
        <v>2456</v>
      </c>
      <c r="B804" s="2">
        <v>1</v>
      </c>
      <c r="D804" s="3">
        <v>3</v>
      </c>
    </row>
    <row r="805" spans="1:5" x14ac:dyDescent="0.25">
      <c r="A805">
        <v>2457</v>
      </c>
      <c r="B805" s="2">
        <v>1</v>
      </c>
      <c r="D805" s="3">
        <v>3</v>
      </c>
    </row>
    <row r="806" spans="1:5" x14ac:dyDescent="0.25">
      <c r="A806">
        <v>2458</v>
      </c>
      <c r="B806" s="2">
        <v>1</v>
      </c>
      <c r="D806" s="3">
        <v>3</v>
      </c>
    </row>
    <row r="807" spans="1:5" x14ac:dyDescent="0.25">
      <c r="A807">
        <v>2459</v>
      </c>
      <c r="B807" s="2">
        <v>1</v>
      </c>
      <c r="D807" s="3">
        <v>3</v>
      </c>
    </row>
    <row r="808" spans="1:5" x14ac:dyDescent="0.25">
      <c r="A808">
        <v>2460</v>
      </c>
      <c r="B808" s="2">
        <v>1</v>
      </c>
      <c r="D808" s="3">
        <v>3</v>
      </c>
    </row>
    <row r="809" spans="1:5" x14ac:dyDescent="0.25">
      <c r="A809">
        <v>2461</v>
      </c>
      <c r="B809" s="2">
        <v>1</v>
      </c>
      <c r="D809" s="3">
        <v>3</v>
      </c>
    </row>
    <row r="810" spans="1:5" x14ac:dyDescent="0.25">
      <c r="A810">
        <v>2462</v>
      </c>
      <c r="B810" s="2">
        <v>1</v>
      </c>
      <c r="D810" s="3">
        <v>3</v>
      </c>
    </row>
    <row r="811" spans="1:5" x14ac:dyDescent="0.25">
      <c r="A811">
        <v>2463</v>
      </c>
      <c r="B811" s="2">
        <v>1</v>
      </c>
      <c r="D811" s="3">
        <v>3</v>
      </c>
    </row>
    <row r="812" spans="1:5" x14ac:dyDescent="0.25">
      <c r="A812">
        <v>2464</v>
      </c>
      <c r="B812" s="2">
        <v>1</v>
      </c>
      <c r="D812" s="3">
        <v>3</v>
      </c>
    </row>
    <row r="813" spans="1:5" x14ac:dyDescent="0.25">
      <c r="A813">
        <v>2465</v>
      </c>
      <c r="B813" s="2">
        <v>1</v>
      </c>
      <c r="D813" s="3">
        <v>3</v>
      </c>
    </row>
    <row r="814" spans="1:5" x14ac:dyDescent="0.25">
      <c r="A814">
        <v>2466</v>
      </c>
      <c r="B814" s="2">
        <v>1</v>
      </c>
      <c r="E814" s="1">
        <v>4</v>
      </c>
    </row>
    <row r="815" spans="1:5" x14ac:dyDescent="0.25">
      <c r="A815">
        <v>2467</v>
      </c>
      <c r="B815" s="2">
        <v>1</v>
      </c>
      <c r="E815" s="1">
        <v>4</v>
      </c>
    </row>
    <row r="816" spans="1:5" x14ac:dyDescent="0.25">
      <c r="A816">
        <v>2468</v>
      </c>
      <c r="B816" s="2">
        <v>1</v>
      </c>
      <c r="E816" s="1">
        <v>4</v>
      </c>
    </row>
    <row r="817" spans="1:5" x14ac:dyDescent="0.25">
      <c r="A817">
        <v>2469</v>
      </c>
      <c r="B817" s="2">
        <v>1</v>
      </c>
      <c r="E817" s="1">
        <v>4</v>
      </c>
    </row>
    <row r="818" spans="1:5" x14ac:dyDescent="0.25">
      <c r="A818">
        <v>2470</v>
      </c>
      <c r="B818" s="2">
        <v>1</v>
      </c>
      <c r="E818" s="1">
        <v>4</v>
      </c>
    </row>
    <row r="819" spans="1:5" x14ac:dyDescent="0.25">
      <c r="A819">
        <v>2471</v>
      </c>
      <c r="B819" s="2">
        <v>1</v>
      </c>
      <c r="C819" s="4">
        <v>2</v>
      </c>
      <c r="E819" s="1">
        <v>4</v>
      </c>
    </row>
    <row r="820" spans="1:5" x14ac:dyDescent="0.25">
      <c r="A820">
        <v>2472</v>
      </c>
      <c r="C820" s="4">
        <v>2</v>
      </c>
      <c r="E820" s="1">
        <v>4</v>
      </c>
    </row>
    <row r="821" spans="1:5" x14ac:dyDescent="0.25">
      <c r="A821">
        <v>2473</v>
      </c>
      <c r="C821" s="4">
        <v>2</v>
      </c>
      <c r="E821" s="1">
        <v>4</v>
      </c>
    </row>
    <row r="822" spans="1:5" x14ac:dyDescent="0.25">
      <c r="A822">
        <v>2474</v>
      </c>
      <c r="C822" s="4">
        <v>2</v>
      </c>
      <c r="E822" s="1">
        <v>4</v>
      </c>
    </row>
    <row r="823" spans="1:5" x14ac:dyDescent="0.25">
      <c r="A823">
        <v>2475</v>
      </c>
      <c r="C823" s="4">
        <v>2</v>
      </c>
      <c r="E823" s="1">
        <v>4</v>
      </c>
    </row>
    <row r="824" spans="1:5" x14ac:dyDescent="0.25">
      <c r="A824">
        <v>2476</v>
      </c>
      <c r="C824" s="4">
        <v>2</v>
      </c>
      <c r="E824" s="1">
        <v>4</v>
      </c>
    </row>
    <row r="825" spans="1:5" x14ac:dyDescent="0.25">
      <c r="A825">
        <v>2477</v>
      </c>
      <c r="C825" s="4">
        <v>2</v>
      </c>
      <c r="E825" s="1">
        <v>4</v>
      </c>
    </row>
    <row r="826" spans="1:5" x14ac:dyDescent="0.25">
      <c r="A826">
        <v>2478</v>
      </c>
      <c r="C826" s="4">
        <v>2</v>
      </c>
      <c r="E826" s="1">
        <v>4</v>
      </c>
    </row>
    <row r="827" spans="1:5" x14ac:dyDescent="0.25">
      <c r="A827">
        <v>2479</v>
      </c>
      <c r="C827" s="4">
        <v>2</v>
      </c>
      <c r="E827" s="1">
        <v>4</v>
      </c>
    </row>
    <row r="828" spans="1:5" x14ac:dyDescent="0.25">
      <c r="A828">
        <v>2480</v>
      </c>
      <c r="C828" s="4">
        <v>2</v>
      </c>
      <c r="E828" s="1">
        <v>4</v>
      </c>
    </row>
    <row r="829" spans="1:5" x14ac:dyDescent="0.25">
      <c r="A829">
        <v>2481</v>
      </c>
      <c r="C829" s="4">
        <v>2</v>
      </c>
      <c r="E829" s="1">
        <v>4</v>
      </c>
    </row>
    <row r="830" spans="1:5" x14ac:dyDescent="0.25">
      <c r="A830">
        <v>2482</v>
      </c>
      <c r="C830" s="4">
        <v>2</v>
      </c>
      <c r="E830" s="1">
        <v>4</v>
      </c>
    </row>
    <row r="831" spans="1:5" x14ac:dyDescent="0.25">
      <c r="A831">
        <v>2483</v>
      </c>
      <c r="C831" s="4">
        <v>2</v>
      </c>
      <c r="E831" s="1">
        <v>4</v>
      </c>
    </row>
    <row r="832" spans="1:5" x14ac:dyDescent="0.25">
      <c r="A832">
        <v>2484</v>
      </c>
      <c r="C832" s="4">
        <v>2</v>
      </c>
      <c r="E832" s="1">
        <v>4</v>
      </c>
    </row>
    <row r="833" spans="1:5" x14ac:dyDescent="0.25">
      <c r="A833">
        <v>2485</v>
      </c>
      <c r="C833" s="4">
        <v>2</v>
      </c>
      <c r="E833" s="1">
        <v>4</v>
      </c>
    </row>
    <row r="834" spans="1:5" x14ac:dyDescent="0.25">
      <c r="A834">
        <v>2486</v>
      </c>
      <c r="C834" s="4">
        <v>2</v>
      </c>
      <c r="E834" s="1">
        <v>4</v>
      </c>
    </row>
    <row r="835" spans="1:5" x14ac:dyDescent="0.25">
      <c r="A835">
        <v>2487</v>
      </c>
      <c r="C835" s="4">
        <v>2</v>
      </c>
      <c r="E835" s="1">
        <v>4</v>
      </c>
    </row>
    <row r="836" spans="1:5" x14ac:dyDescent="0.25">
      <c r="A836">
        <v>2488</v>
      </c>
      <c r="C836" s="4">
        <v>2</v>
      </c>
      <c r="E836" s="1">
        <v>4</v>
      </c>
    </row>
    <row r="837" spans="1:5" x14ac:dyDescent="0.25">
      <c r="A837">
        <v>2489</v>
      </c>
      <c r="C837" s="4">
        <v>2</v>
      </c>
      <c r="E837" s="1">
        <v>4</v>
      </c>
    </row>
    <row r="838" spans="1:5" x14ac:dyDescent="0.25">
      <c r="A838">
        <v>2490</v>
      </c>
      <c r="C838" s="4">
        <v>2</v>
      </c>
      <c r="E838" s="1">
        <v>4</v>
      </c>
    </row>
    <row r="839" spans="1:5" x14ac:dyDescent="0.25">
      <c r="A839">
        <v>2491</v>
      </c>
      <c r="C839" s="4">
        <v>2</v>
      </c>
      <c r="D839" s="3">
        <v>3</v>
      </c>
      <c r="E839" s="1">
        <v>4</v>
      </c>
    </row>
    <row r="840" spans="1:5" x14ac:dyDescent="0.25">
      <c r="A840">
        <v>2492</v>
      </c>
      <c r="C840" s="4">
        <v>2</v>
      </c>
      <c r="D840" s="3">
        <v>3</v>
      </c>
      <c r="E840" s="1">
        <v>4</v>
      </c>
    </row>
    <row r="841" spans="1:5" x14ac:dyDescent="0.25">
      <c r="A841">
        <v>2493</v>
      </c>
      <c r="B841" s="2">
        <v>1</v>
      </c>
      <c r="C841" s="4">
        <v>2</v>
      </c>
      <c r="D841" s="3">
        <v>3</v>
      </c>
      <c r="E841" s="1">
        <v>4</v>
      </c>
    </row>
    <row r="842" spans="1:5" x14ac:dyDescent="0.25">
      <c r="A842">
        <v>2494</v>
      </c>
      <c r="B842" s="2">
        <v>1</v>
      </c>
      <c r="C842" s="4">
        <v>2</v>
      </c>
      <c r="D842" s="3">
        <v>3</v>
      </c>
      <c r="E842" s="1">
        <v>4</v>
      </c>
    </row>
    <row r="843" spans="1:5" x14ac:dyDescent="0.25">
      <c r="A843">
        <v>2495</v>
      </c>
      <c r="B843" s="2">
        <v>1</v>
      </c>
      <c r="D843" s="3">
        <v>3</v>
      </c>
      <c r="E843" s="1">
        <v>4</v>
      </c>
    </row>
    <row r="844" spans="1:5" x14ac:dyDescent="0.25">
      <c r="A844">
        <v>2496</v>
      </c>
      <c r="B844" s="2">
        <v>1</v>
      </c>
      <c r="D844" s="3">
        <v>3</v>
      </c>
    </row>
    <row r="845" spans="1:5" x14ac:dyDescent="0.25">
      <c r="A845">
        <v>2497</v>
      </c>
      <c r="B845" s="2">
        <v>1</v>
      </c>
      <c r="D845" s="3">
        <v>3</v>
      </c>
    </row>
    <row r="846" spans="1:5" x14ac:dyDescent="0.25">
      <c r="A846">
        <v>2498</v>
      </c>
      <c r="B846" s="2">
        <v>1</v>
      </c>
      <c r="D846" s="3">
        <v>3</v>
      </c>
    </row>
    <row r="847" spans="1:5" x14ac:dyDescent="0.25">
      <c r="A847">
        <v>2499</v>
      </c>
      <c r="B847" s="2">
        <v>1</v>
      </c>
      <c r="D847" s="3">
        <v>3</v>
      </c>
    </row>
    <row r="848" spans="1:5" x14ac:dyDescent="0.25">
      <c r="A848">
        <v>2500</v>
      </c>
      <c r="B848" s="2">
        <v>1</v>
      </c>
      <c r="D848" s="3">
        <v>3</v>
      </c>
    </row>
    <row r="849" spans="1:4" x14ac:dyDescent="0.25">
      <c r="A849">
        <v>2501</v>
      </c>
      <c r="B849" s="2">
        <v>1</v>
      </c>
      <c r="D849" s="3">
        <v>3</v>
      </c>
    </row>
    <row r="850" spans="1:4" x14ac:dyDescent="0.25">
      <c r="A850">
        <v>2502</v>
      </c>
      <c r="B850" s="2">
        <v>1</v>
      </c>
      <c r="D850" s="3">
        <v>3</v>
      </c>
    </row>
    <row r="851" spans="1:4" x14ac:dyDescent="0.25">
      <c r="A851">
        <v>2503</v>
      </c>
      <c r="B851" s="2">
        <v>1</v>
      </c>
      <c r="D851" s="3">
        <v>3</v>
      </c>
    </row>
    <row r="852" spans="1:4" x14ac:dyDescent="0.25">
      <c r="A852">
        <v>2504</v>
      </c>
      <c r="B852" s="2">
        <v>1</v>
      </c>
      <c r="D852" s="3">
        <v>3</v>
      </c>
    </row>
    <row r="853" spans="1:4" x14ac:dyDescent="0.25">
      <c r="A853">
        <v>2505</v>
      </c>
      <c r="B853" s="2">
        <v>1</v>
      </c>
      <c r="D853" s="3">
        <v>3</v>
      </c>
    </row>
    <row r="854" spans="1:4" x14ac:dyDescent="0.25">
      <c r="A854">
        <v>2506</v>
      </c>
      <c r="B854" s="2">
        <v>1</v>
      </c>
      <c r="D854" s="3">
        <v>3</v>
      </c>
    </row>
    <row r="855" spans="1:4" x14ac:dyDescent="0.25">
      <c r="A855">
        <v>2507</v>
      </c>
      <c r="B855" s="2">
        <v>1</v>
      </c>
      <c r="D855" s="3">
        <v>3</v>
      </c>
    </row>
    <row r="856" spans="1:4" x14ac:dyDescent="0.25">
      <c r="A856">
        <v>2508</v>
      </c>
      <c r="B856" s="2">
        <v>1</v>
      </c>
      <c r="D856" s="3">
        <v>3</v>
      </c>
    </row>
    <row r="857" spans="1:4" x14ac:dyDescent="0.25">
      <c r="A857">
        <v>2509</v>
      </c>
      <c r="B857" s="2">
        <v>1</v>
      </c>
      <c r="D857" s="3">
        <v>3</v>
      </c>
    </row>
    <row r="858" spans="1:4" x14ac:dyDescent="0.25">
      <c r="A858">
        <v>2510</v>
      </c>
      <c r="B858" s="2">
        <v>1</v>
      </c>
      <c r="D858" s="3">
        <v>3</v>
      </c>
    </row>
    <row r="859" spans="1:4" x14ac:dyDescent="0.25">
      <c r="A859">
        <v>2511</v>
      </c>
      <c r="B859" s="2">
        <v>1</v>
      </c>
      <c r="D859" s="3">
        <v>3</v>
      </c>
    </row>
    <row r="860" spans="1:4" x14ac:dyDescent="0.25">
      <c r="A860">
        <v>2512</v>
      </c>
      <c r="B860" s="2">
        <v>1</v>
      </c>
      <c r="D860" s="3">
        <v>3</v>
      </c>
    </row>
    <row r="861" spans="1:4" x14ac:dyDescent="0.25">
      <c r="A861">
        <v>2513</v>
      </c>
      <c r="B861" s="2">
        <v>1</v>
      </c>
      <c r="D861" s="3">
        <v>3</v>
      </c>
    </row>
    <row r="862" spans="1:4" x14ac:dyDescent="0.25">
      <c r="A862">
        <v>2514</v>
      </c>
      <c r="B862" s="2">
        <v>1</v>
      </c>
      <c r="D862" s="3">
        <v>3</v>
      </c>
    </row>
    <row r="863" spans="1:4" x14ac:dyDescent="0.25">
      <c r="A863">
        <v>2515</v>
      </c>
      <c r="B863" s="2">
        <v>1</v>
      </c>
      <c r="D863" s="3">
        <v>3</v>
      </c>
    </row>
    <row r="864" spans="1:4" x14ac:dyDescent="0.25">
      <c r="A864">
        <v>2516</v>
      </c>
      <c r="B864" s="2">
        <v>1</v>
      </c>
      <c r="D864" s="3">
        <v>3</v>
      </c>
    </row>
    <row r="865" spans="1:5" x14ac:dyDescent="0.25">
      <c r="A865">
        <v>2517</v>
      </c>
      <c r="C865" s="4">
        <v>2</v>
      </c>
      <c r="D865" s="3">
        <v>3</v>
      </c>
    </row>
    <row r="866" spans="1:5" x14ac:dyDescent="0.25">
      <c r="A866">
        <v>2518</v>
      </c>
      <c r="C866" s="4">
        <v>2</v>
      </c>
      <c r="D866" s="3">
        <v>3</v>
      </c>
    </row>
    <row r="867" spans="1:5" x14ac:dyDescent="0.25">
      <c r="A867">
        <v>2519</v>
      </c>
      <c r="C867" s="4">
        <v>2</v>
      </c>
      <c r="D867" s="3">
        <v>3</v>
      </c>
    </row>
    <row r="868" spans="1:5" x14ac:dyDescent="0.25">
      <c r="A868">
        <v>2520</v>
      </c>
      <c r="C868" s="4">
        <v>2</v>
      </c>
      <c r="D868" s="3">
        <v>3</v>
      </c>
    </row>
    <row r="869" spans="1:5" x14ac:dyDescent="0.25">
      <c r="A869">
        <v>2521</v>
      </c>
      <c r="C869" s="4">
        <v>2</v>
      </c>
      <c r="E869" s="1">
        <v>4</v>
      </c>
    </row>
    <row r="870" spans="1:5" x14ac:dyDescent="0.25">
      <c r="A870">
        <v>2522</v>
      </c>
      <c r="C870" s="4">
        <v>2</v>
      </c>
      <c r="E870" s="1">
        <v>4</v>
      </c>
    </row>
    <row r="871" spans="1:5" x14ac:dyDescent="0.25">
      <c r="A871">
        <v>2523</v>
      </c>
      <c r="C871" s="4">
        <v>2</v>
      </c>
      <c r="E871" s="1">
        <v>4</v>
      </c>
    </row>
    <row r="872" spans="1:5" x14ac:dyDescent="0.25">
      <c r="A872">
        <v>2524</v>
      </c>
      <c r="C872" s="4">
        <v>2</v>
      </c>
      <c r="E872" s="1">
        <v>4</v>
      </c>
    </row>
    <row r="873" spans="1:5" x14ac:dyDescent="0.25">
      <c r="A873">
        <v>2525</v>
      </c>
      <c r="C873" s="4">
        <v>2</v>
      </c>
      <c r="E873" s="1">
        <v>4</v>
      </c>
    </row>
    <row r="874" spans="1:5" x14ac:dyDescent="0.25">
      <c r="A874">
        <v>2526</v>
      </c>
      <c r="C874" s="4">
        <v>2</v>
      </c>
      <c r="E874" s="1">
        <v>4</v>
      </c>
    </row>
    <row r="875" spans="1:5" x14ac:dyDescent="0.25">
      <c r="A875">
        <v>2527</v>
      </c>
      <c r="C875" s="4">
        <v>2</v>
      </c>
      <c r="E875" s="1">
        <v>4</v>
      </c>
    </row>
    <row r="876" spans="1:5" x14ac:dyDescent="0.25">
      <c r="A876">
        <v>2528</v>
      </c>
      <c r="C876" s="4">
        <v>2</v>
      </c>
      <c r="E876" s="1">
        <v>4</v>
      </c>
    </row>
    <row r="877" spans="1:5" x14ac:dyDescent="0.25">
      <c r="A877">
        <v>2529</v>
      </c>
      <c r="C877" s="4">
        <v>2</v>
      </c>
      <c r="E877" s="1">
        <v>4</v>
      </c>
    </row>
    <row r="878" spans="1:5" x14ac:dyDescent="0.25">
      <c r="A878">
        <v>2530</v>
      </c>
      <c r="C878" s="4">
        <v>2</v>
      </c>
      <c r="E878" s="1">
        <v>4</v>
      </c>
    </row>
    <row r="879" spans="1:5" x14ac:dyDescent="0.25">
      <c r="A879">
        <v>2531</v>
      </c>
      <c r="C879" s="4">
        <v>2</v>
      </c>
      <c r="E879" s="1">
        <v>4</v>
      </c>
    </row>
    <row r="880" spans="1:5" x14ac:dyDescent="0.25">
      <c r="A880">
        <v>2532</v>
      </c>
      <c r="C880" s="4">
        <v>2</v>
      </c>
      <c r="E880" s="1">
        <v>4</v>
      </c>
    </row>
    <row r="881" spans="1:5" x14ac:dyDescent="0.25">
      <c r="A881">
        <v>2533</v>
      </c>
      <c r="C881" s="4">
        <v>2</v>
      </c>
      <c r="E881" s="1">
        <v>4</v>
      </c>
    </row>
    <row r="882" spans="1:5" x14ac:dyDescent="0.25">
      <c r="A882">
        <v>2534</v>
      </c>
      <c r="C882" s="4">
        <v>2</v>
      </c>
      <c r="E882" s="1">
        <v>4</v>
      </c>
    </row>
    <row r="883" spans="1:5" x14ac:dyDescent="0.25">
      <c r="A883">
        <v>2535</v>
      </c>
      <c r="C883" s="4">
        <v>2</v>
      </c>
      <c r="E883" s="1">
        <v>4</v>
      </c>
    </row>
    <row r="884" spans="1:5" x14ac:dyDescent="0.25">
      <c r="A884">
        <v>2536</v>
      </c>
      <c r="C884" s="4">
        <v>2</v>
      </c>
      <c r="E884" s="1">
        <v>4</v>
      </c>
    </row>
    <row r="885" spans="1:5" x14ac:dyDescent="0.25">
      <c r="A885">
        <v>2537</v>
      </c>
      <c r="C885" s="4">
        <v>2</v>
      </c>
      <c r="E885" s="1">
        <v>4</v>
      </c>
    </row>
    <row r="886" spans="1:5" x14ac:dyDescent="0.25">
      <c r="A886">
        <v>2538</v>
      </c>
      <c r="B886" s="2">
        <v>1</v>
      </c>
      <c r="C886" s="4">
        <v>2</v>
      </c>
      <c r="E886" s="1">
        <v>4</v>
      </c>
    </row>
    <row r="887" spans="1:5" x14ac:dyDescent="0.25">
      <c r="A887">
        <v>2539</v>
      </c>
      <c r="B887" s="2">
        <v>1</v>
      </c>
      <c r="C887" s="4">
        <v>2</v>
      </c>
      <c r="E887" s="1">
        <v>4</v>
      </c>
    </row>
    <row r="888" spans="1:5" x14ac:dyDescent="0.25">
      <c r="A888">
        <v>2540</v>
      </c>
      <c r="B888" s="2">
        <v>1</v>
      </c>
      <c r="C888" s="4">
        <v>2</v>
      </c>
      <c r="E888" s="1">
        <v>4</v>
      </c>
    </row>
    <row r="889" spans="1:5" x14ac:dyDescent="0.25">
      <c r="A889">
        <v>2541</v>
      </c>
      <c r="B889" s="2">
        <v>1</v>
      </c>
      <c r="C889" s="4">
        <v>2</v>
      </c>
      <c r="E889" s="1">
        <v>4</v>
      </c>
    </row>
    <row r="890" spans="1:5" x14ac:dyDescent="0.25">
      <c r="A890">
        <v>2542</v>
      </c>
      <c r="B890" s="2">
        <v>1</v>
      </c>
      <c r="C890" s="4">
        <v>2</v>
      </c>
      <c r="E890" s="1">
        <v>4</v>
      </c>
    </row>
    <row r="891" spans="1:5" x14ac:dyDescent="0.25">
      <c r="A891">
        <v>2543</v>
      </c>
      <c r="B891" s="2">
        <v>1</v>
      </c>
      <c r="E891" s="1">
        <v>4</v>
      </c>
    </row>
    <row r="892" spans="1:5" x14ac:dyDescent="0.25">
      <c r="A892">
        <v>2544</v>
      </c>
      <c r="B892" s="2">
        <v>1</v>
      </c>
      <c r="E892" s="1">
        <v>4</v>
      </c>
    </row>
    <row r="893" spans="1:5" x14ac:dyDescent="0.25">
      <c r="A893">
        <v>2545</v>
      </c>
      <c r="B893" s="2">
        <v>1</v>
      </c>
      <c r="D893" s="3">
        <v>3</v>
      </c>
      <c r="E893" s="1">
        <v>4</v>
      </c>
    </row>
    <row r="894" spans="1:5" x14ac:dyDescent="0.25">
      <c r="A894">
        <v>2546</v>
      </c>
      <c r="B894" s="2">
        <v>1</v>
      </c>
      <c r="D894" s="3">
        <v>3</v>
      </c>
      <c r="E894" s="1">
        <v>4</v>
      </c>
    </row>
    <row r="895" spans="1:5" x14ac:dyDescent="0.25">
      <c r="A895">
        <v>2547</v>
      </c>
      <c r="B895" s="2">
        <v>1</v>
      </c>
      <c r="D895" s="3">
        <v>3</v>
      </c>
      <c r="E895" s="1">
        <v>4</v>
      </c>
    </row>
    <row r="896" spans="1:5" x14ac:dyDescent="0.25">
      <c r="A896">
        <v>2548</v>
      </c>
      <c r="B896" s="2">
        <v>1</v>
      </c>
      <c r="D896" s="3">
        <v>3</v>
      </c>
      <c r="E896" s="1">
        <v>4</v>
      </c>
    </row>
    <row r="897" spans="1:6" x14ac:dyDescent="0.25">
      <c r="A897">
        <v>2549</v>
      </c>
      <c r="B897" s="2">
        <v>1</v>
      </c>
      <c r="D897" s="3">
        <v>3</v>
      </c>
      <c r="E897" s="1">
        <v>4</v>
      </c>
    </row>
    <row r="898" spans="1:6" x14ac:dyDescent="0.25">
      <c r="A898">
        <v>2550</v>
      </c>
      <c r="B898" s="2">
        <v>1</v>
      </c>
      <c r="D898" s="3">
        <v>3</v>
      </c>
      <c r="E898" s="1">
        <v>4</v>
      </c>
    </row>
    <row r="899" spans="1:6" x14ac:dyDescent="0.25">
      <c r="A899">
        <v>2551</v>
      </c>
      <c r="B899" s="2">
        <v>1</v>
      </c>
      <c r="D899" s="3">
        <v>3</v>
      </c>
      <c r="E899" s="1">
        <v>4</v>
      </c>
    </row>
    <row r="900" spans="1:6" x14ac:dyDescent="0.25">
      <c r="A900">
        <v>2552</v>
      </c>
      <c r="B900" s="2">
        <v>1</v>
      </c>
      <c r="D900" s="3">
        <v>3</v>
      </c>
      <c r="E900" s="1">
        <v>4</v>
      </c>
    </row>
    <row r="901" spans="1:6" x14ac:dyDescent="0.25">
      <c r="A901">
        <v>2553</v>
      </c>
      <c r="B901" s="2">
        <v>1</v>
      </c>
      <c r="D901" s="3">
        <v>3</v>
      </c>
      <c r="E901" s="1">
        <v>4</v>
      </c>
    </row>
    <row r="902" spans="1:6" x14ac:dyDescent="0.25">
      <c r="A902">
        <v>2554</v>
      </c>
      <c r="B902" s="2">
        <v>1</v>
      </c>
      <c r="D902" s="3">
        <v>3</v>
      </c>
      <c r="E902" s="1">
        <v>4</v>
      </c>
    </row>
    <row r="903" spans="1:6" x14ac:dyDescent="0.25">
      <c r="A903">
        <v>2555</v>
      </c>
      <c r="B903" s="2">
        <v>1</v>
      </c>
      <c r="D903" s="3">
        <v>3</v>
      </c>
      <c r="E903" s="1">
        <v>4</v>
      </c>
    </row>
    <row r="904" spans="1:6" x14ac:dyDescent="0.25">
      <c r="A904">
        <v>2556</v>
      </c>
      <c r="B904" s="2">
        <v>1</v>
      </c>
      <c r="D904" s="3">
        <v>3</v>
      </c>
      <c r="E904" s="1">
        <v>4</v>
      </c>
    </row>
    <row r="905" spans="1:6" x14ac:dyDescent="0.25">
      <c r="A905">
        <v>2557</v>
      </c>
      <c r="B905" s="2">
        <v>1</v>
      </c>
      <c r="D905" s="3">
        <v>3</v>
      </c>
      <c r="E905" s="1">
        <v>4</v>
      </c>
    </row>
    <row r="906" spans="1:6" x14ac:dyDescent="0.25">
      <c r="A906">
        <v>2558</v>
      </c>
      <c r="B906" s="2">
        <v>1</v>
      </c>
      <c r="D906" s="3">
        <v>3</v>
      </c>
    </row>
    <row r="907" spans="1:6" x14ac:dyDescent="0.25">
      <c r="A907">
        <v>2559</v>
      </c>
      <c r="B907" s="2">
        <v>1</v>
      </c>
      <c r="D907" s="3">
        <v>3</v>
      </c>
    </row>
    <row r="908" spans="1:6" x14ac:dyDescent="0.25">
      <c r="A908">
        <v>2560</v>
      </c>
      <c r="B908" s="2">
        <v>1</v>
      </c>
      <c r="D908" s="3">
        <v>3</v>
      </c>
    </row>
    <row r="909" spans="1:6" x14ac:dyDescent="0.25">
      <c r="A909">
        <v>2561</v>
      </c>
      <c r="F909" t="s">
        <v>22</v>
      </c>
    </row>
    <row r="910" spans="1:6" x14ac:dyDescent="0.25">
      <c r="A910">
        <v>2915</v>
      </c>
    </row>
    <row r="911" spans="1:6" x14ac:dyDescent="0.25">
      <c r="A911">
        <v>2916</v>
      </c>
    </row>
    <row r="912" spans="1:6" x14ac:dyDescent="0.25">
      <c r="A912">
        <v>2917</v>
      </c>
      <c r="F912" t="s">
        <v>22</v>
      </c>
    </row>
    <row r="913" spans="1:5" x14ac:dyDescent="0.25">
      <c r="A913">
        <v>2918</v>
      </c>
    </row>
    <row r="914" spans="1:5" x14ac:dyDescent="0.25">
      <c r="A914">
        <v>2919</v>
      </c>
    </row>
    <row r="915" spans="1:5" x14ac:dyDescent="0.25">
      <c r="A915">
        <v>2920</v>
      </c>
    </row>
    <row r="916" spans="1:5" x14ac:dyDescent="0.25">
      <c r="A916">
        <v>2921</v>
      </c>
      <c r="E916" s="1">
        <v>4</v>
      </c>
    </row>
    <row r="917" spans="1:5" x14ac:dyDescent="0.25">
      <c r="A917">
        <v>2922</v>
      </c>
      <c r="E917" s="1">
        <v>4</v>
      </c>
    </row>
    <row r="918" spans="1:5" x14ac:dyDescent="0.25">
      <c r="A918">
        <v>2923</v>
      </c>
      <c r="C918" s="4">
        <v>2</v>
      </c>
      <c r="E918" s="1">
        <v>4</v>
      </c>
    </row>
    <row r="919" spans="1:5" x14ac:dyDescent="0.25">
      <c r="A919">
        <v>2924</v>
      </c>
      <c r="C919" s="4">
        <v>2</v>
      </c>
      <c r="E919" s="1">
        <v>4</v>
      </c>
    </row>
    <row r="920" spans="1:5" x14ac:dyDescent="0.25">
      <c r="A920">
        <v>2925</v>
      </c>
      <c r="C920" s="4">
        <v>2</v>
      </c>
      <c r="E920" s="1">
        <v>4</v>
      </c>
    </row>
    <row r="921" spans="1:5" x14ac:dyDescent="0.25">
      <c r="A921">
        <v>2926</v>
      </c>
      <c r="C921" s="4">
        <v>2</v>
      </c>
      <c r="E921" s="1">
        <v>4</v>
      </c>
    </row>
    <row r="922" spans="1:5" x14ac:dyDescent="0.25">
      <c r="A922">
        <v>2927</v>
      </c>
      <c r="C922" s="4">
        <v>2</v>
      </c>
      <c r="E922" s="1">
        <v>4</v>
      </c>
    </row>
    <row r="923" spans="1:5" x14ac:dyDescent="0.25">
      <c r="A923">
        <v>2928</v>
      </c>
      <c r="C923" s="4">
        <v>2</v>
      </c>
      <c r="E923" s="1">
        <v>4</v>
      </c>
    </row>
    <row r="924" spans="1:5" x14ac:dyDescent="0.25">
      <c r="A924">
        <v>2929</v>
      </c>
      <c r="C924" s="4">
        <v>2</v>
      </c>
      <c r="E924" s="1">
        <v>4</v>
      </c>
    </row>
    <row r="925" spans="1:5" x14ac:dyDescent="0.25">
      <c r="A925">
        <v>2930</v>
      </c>
      <c r="C925" s="4">
        <v>2</v>
      </c>
      <c r="E925" s="1">
        <v>4</v>
      </c>
    </row>
    <row r="926" spans="1:5" x14ac:dyDescent="0.25">
      <c r="A926">
        <v>2931</v>
      </c>
      <c r="C926" s="4">
        <v>2</v>
      </c>
      <c r="E926" s="1">
        <v>4</v>
      </c>
    </row>
    <row r="927" spans="1:5" x14ac:dyDescent="0.25">
      <c r="A927">
        <v>2932</v>
      </c>
      <c r="C927" s="4">
        <v>2</v>
      </c>
      <c r="E927" s="1">
        <v>4</v>
      </c>
    </row>
    <row r="928" spans="1:5" x14ac:dyDescent="0.25">
      <c r="A928">
        <v>2933</v>
      </c>
      <c r="C928" s="4">
        <v>2</v>
      </c>
      <c r="E928" s="1">
        <v>4</v>
      </c>
    </row>
    <row r="929" spans="1:5" x14ac:dyDescent="0.25">
      <c r="A929">
        <v>2934</v>
      </c>
      <c r="C929" s="4">
        <v>2</v>
      </c>
      <c r="E929" s="1">
        <v>4</v>
      </c>
    </row>
    <row r="930" spans="1:5" x14ac:dyDescent="0.25">
      <c r="A930">
        <v>2935</v>
      </c>
      <c r="C930" s="4">
        <v>2</v>
      </c>
      <c r="E930" s="1">
        <v>4</v>
      </c>
    </row>
    <row r="931" spans="1:5" x14ac:dyDescent="0.25">
      <c r="A931">
        <v>2936</v>
      </c>
      <c r="C931" s="4">
        <v>2</v>
      </c>
      <c r="D931" s="3">
        <v>3</v>
      </c>
      <c r="E931" s="1">
        <v>4</v>
      </c>
    </row>
    <row r="932" spans="1:5" x14ac:dyDescent="0.25">
      <c r="A932">
        <v>2937</v>
      </c>
      <c r="D932" s="3">
        <v>3</v>
      </c>
      <c r="E932" s="1">
        <v>4</v>
      </c>
    </row>
    <row r="933" spans="1:5" x14ac:dyDescent="0.25">
      <c r="A933">
        <v>2938</v>
      </c>
      <c r="D933" s="3">
        <v>3</v>
      </c>
      <c r="E933" s="1">
        <v>4</v>
      </c>
    </row>
    <row r="934" spans="1:5" x14ac:dyDescent="0.25">
      <c r="A934">
        <v>2939</v>
      </c>
      <c r="D934" s="3">
        <v>3</v>
      </c>
    </row>
    <row r="935" spans="1:5" x14ac:dyDescent="0.25">
      <c r="A935">
        <v>2940</v>
      </c>
      <c r="D935" s="3">
        <v>3</v>
      </c>
    </row>
    <row r="936" spans="1:5" x14ac:dyDescent="0.25">
      <c r="A936">
        <v>2941</v>
      </c>
      <c r="D936" s="3">
        <v>3</v>
      </c>
    </row>
    <row r="937" spans="1:5" x14ac:dyDescent="0.25">
      <c r="A937">
        <v>2942</v>
      </c>
      <c r="B937" s="2">
        <v>1</v>
      </c>
      <c r="D937" s="3">
        <v>3</v>
      </c>
    </row>
    <row r="938" spans="1:5" x14ac:dyDescent="0.25">
      <c r="A938">
        <v>2943</v>
      </c>
      <c r="B938" s="2">
        <v>1</v>
      </c>
      <c r="D938" s="3">
        <v>3</v>
      </c>
    </row>
    <row r="939" spans="1:5" x14ac:dyDescent="0.25">
      <c r="A939">
        <v>2944</v>
      </c>
      <c r="B939" s="2">
        <v>1</v>
      </c>
      <c r="D939" s="3">
        <v>3</v>
      </c>
    </row>
    <row r="940" spans="1:5" x14ac:dyDescent="0.25">
      <c r="A940">
        <v>2945</v>
      </c>
      <c r="B940" s="2">
        <v>1</v>
      </c>
      <c r="D940" s="3">
        <v>3</v>
      </c>
    </row>
    <row r="941" spans="1:5" x14ac:dyDescent="0.25">
      <c r="A941">
        <v>2946</v>
      </c>
      <c r="B941" s="2">
        <v>1</v>
      </c>
      <c r="D941" s="3">
        <v>3</v>
      </c>
    </row>
    <row r="942" spans="1:5" x14ac:dyDescent="0.25">
      <c r="A942">
        <v>2947</v>
      </c>
      <c r="B942" s="2">
        <v>1</v>
      </c>
      <c r="D942" s="3">
        <v>3</v>
      </c>
    </row>
    <row r="943" spans="1:5" x14ac:dyDescent="0.25">
      <c r="A943">
        <v>2948</v>
      </c>
      <c r="B943" s="2">
        <v>1</v>
      </c>
      <c r="D943" s="3">
        <v>3</v>
      </c>
    </row>
    <row r="944" spans="1:5" x14ac:dyDescent="0.25">
      <c r="A944">
        <v>2949</v>
      </c>
      <c r="B944" s="2">
        <v>1</v>
      </c>
      <c r="D944" s="3">
        <v>3</v>
      </c>
    </row>
    <row r="945" spans="1:5" x14ac:dyDescent="0.25">
      <c r="A945">
        <v>2950</v>
      </c>
      <c r="B945" s="2">
        <v>1</v>
      </c>
      <c r="D945" s="3">
        <v>3</v>
      </c>
    </row>
    <row r="946" spans="1:5" x14ac:dyDescent="0.25">
      <c r="A946">
        <v>2951</v>
      </c>
      <c r="B946" s="2">
        <v>1</v>
      </c>
    </row>
    <row r="947" spans="1:5" x14ac:dyDescent="0.25">
      <c r="A947">
        <v>2952</v>
      </c>
      <c r="B947" s="2">
        <v>1</v>
      </c>
    </row>
    <row r="948" spans="1:5" x14ac:dyDescent="0.25">
      <c r="A948">
        <v>2953</v>
      </c>
      <c r="B948" s="2">
        <v>1</v>
      </c>
    </row>
    <row r="949" spans="1:5" x14ac:dyDescent="0.25">
      <c r="A949">
        <v>2954</v>
      </c>
      <c r="B949" s="2">
        <v>1</v>
      </c>
    </row>
    <row r="950" spans="1:5" x14ac:dyDescent="0.25">
      <c r="A950">
        <v>2955</v>
      </c>
      <c r="B950" s="2">
        <v>1</v>
      </c>
    </row>
    <row r="951" spans="1:5" x14ac:dyDescent="0.25">
      <c r="A951">
        <v>2956</v>
      </c>
    </row>
    <row r="952" spans="1:5" x14ac:dyDescent="0.25">
      <c r="A952">
        <v>2957</v>
      </c>
    </row>
    <row r="953" spans="1:5" x14ac:dyDescent="0.25">
      <c r="A953">
        <v>2958</v>
      </c>
      <c r="C953" s="4">
        <v>2</v>
      </c>
    </row>
    <row r="954" spans="1:5" x14ac:dyDescent="0.25">
      <c r="A954">
        <v>2959</v>
      </c>
      <c r="C954" s="4">
        <v>2</v>
      </c>
      <c r="E954" s="1">
        <v>4</v>
      </c>
    </row>
    <row r="955" spans="1:5" x14ac:dyDescent="0.25">
      <c r="A955">
        <v>2960</v>
      </c>
      <c r="C955" s="4">
        <v>2</v>
      </c>
      <c r="E955" s="1">
        <v>4</v>
      </c>
    </row>
    <row r="956" spans="1:5" x14ac:dyDescent="0.25">
      <c r="A956">
        <v>2961</v>
      </c>
      <c r="C956" s="4">
        <v>2</v>
      </c>
      <c r="E956" s="1">
        <v>4</v>
      </c>
    </row>
    <row r="957" spans="1:5" x14ac:dyDescent="0.25">
      <c r="A957">
        <v>2962</v>
      </c>
      <c r="C957" s="4">
        <v>2</v>
      </c>
      <c r="E957" s="1">
        <v>4</v>
      </c>
    </row>
    <row r="958" spans="1:5" x14ac:dyDescent="0.25">
      <c r="A958">
        <v>2963</v>
      </c>
      <c r="C958" s="4">
        <v>2</v>
      </c>
      <c r="E958" s="1">
        <v>4</v>
      </c>
    </row>
    <row r="959" spans="1:5" x14ac:dyDescent="0.25">
      <c r="A959">
        <v>2964</v>
      </c>
      <c r="C959" s="4">
        <v>2</v>
      </c>
      <c r="E959" s="1">
        <v>4</v>
      </c>
    </row>
    <row r="960" spans="1:5" x14ac:dyDescent="0.25">
      <c r="A960">
        <v>2965</v>
      </c>
      <c r="C960" s="4">
        <v>2</v>
      </c>
      <c r="E960" s="1">
        <v>4</v>
      </c>
    </row>
    <row r="961" spans="1:5" x14ac:dyDescent="0.25">
      <c r="A961">
        <v>2966</v>
      </c>
      <c r="C961" s="4">
        <v>2</v>
      </c>
      <c r="D961" s="3">
        <v>3</v>
      </c>
      <c r="E961" s="1">
        <v>4</v>
      </c>
    </row>
    <row r="962" spans="1:5" x14ac:dyDescent="0.25">
      <c r="A962">
        <v>2967</v>
      </c>
      <c r="C962" s="4">
        <v>2</v>
      </c>
      <c r="D962" s="3">
        <v>3</v>
      </c>
      <c r="E962" s="1">
        <v>4</v>
      </c>
    </row>
    <row r="963" spans="1:5" x14ac:dyDescent="0.25">
      <c r="A963">
        <v>2968</v>
      </c>
      <c r="C963" s="4">
        <v>2</v>
      </c>
      <c r="D963" s="3">
        <v>3</v>
      </c>
      <c r="E963" s="1">
        <v>4</v>
      </c>
    </row>
    <row r="964" spans="1:5" x14ac:dyDescent="0.25">
      <c r="A964">
        <v>2969</v>
      </c>
      <c r="D964" s="3">
        <v>3</v>
      </c>
      <c r="E964" s="1">
        <v>4</v>
      </c>
    </row>
    <row r="965" spans="1:5" x14ac:dyDescent="0.25">
      <c r="A965">
        <v>2970</v>
      </c>
      <c r="D965" s="3">
        <v>3</v>
      </c>
      <c r="E965" s="1">
        <v>4</v>
      </c>
    </row>
    <row r="966" spans="1:5" x14ac:dyDescent="0.25">
      <c r="A966">
        <v>2971</v>
      </c>
      <c r="D966" s="3">
        <v>3</v>
      </c>
      <c r="E966" s="1">
        <v>4</v>
      </c>
    </row>
    <row r="967" spans="1:5" x14ac:dyDescent="0.25">
      <c r="A967">
        <v>2972</v>
      </c>
      <c r="D967" s="3">
        <v>3</v>
      </c>
      <c r="E967" s="1">
        <v>4</v>
      </c>
    </row>
    <row r="968" spans="1:5" x14ac:dyDescent="0.25">
      <c r="A968">
        <v>2973</v>
      </c>
      <c r="D968" s="3">
        <v>3</v>
      </c>
      <c r="E968" s="1">
        <v>4</v>
      </c>
    </row>
    <row r="969" spans="1:5" x14ac:dyDescent="0.25">
      <c r="A969">
        <v>2974</v>
      </c>
      <c r="B969" s="2">
        <v>1</v>
      </c>
      <c r="D969" s="3">
        <v>3</v>
      </c>
      <c r="E969" s="1">
        <v>4</v>
      </c>
    </row>
    <row r="970" spans="1:5" x14ac:dyDescent="0.25">
      <c r="A970">
        <v>2975</v>
      </c>
      <c r="B970" s="2">
        <v>1</v>
      </c>
      <c r="D970" s="3">
        <v>3</v>
      </c>
      <c r="E970" s="1">
        <v>4</v>
      </c>
    </row>
    <row r="971" spans="1:5" x14ac:dyDescent="0.25">
      <c r="A971">
        <v>2976</v>
      </c>
      <c r="B971" s="2">
        <v>1</v>
      </c>
      <c r="D971" s="3">
        <v>3</v>
      </c>
    </row>
    <row r="972" spans="1:5" x14ac:dyDescent="0.25">
      <c r="A972">
        <v>2977</v>
      </c>
      <c r="B972" s="2">
        <v>1</v>
      </c>
      <c r="D972" s="3">
        <v>3</v>
      </c>
    </row>
    <row r="973" spans="1:5" x14ac:dyDescent="0.25">
      <c r="A973">
        <v>2978</v>
      </c>
      <c r="B973" s="2">
        <v>1</v>
      </c>
      <c r="D973" s="3">
        <v>3</v>
      </c>
    </row>
    <row r="974" spans="1:5" x14ac:dyDescent="0.25">
      <c r="A974">
        <v>2979</v>
      </c>
      <c r="B974" s="2">
        <v>1</v>
      </c>
      <c r="D974" s="3">
        <v>3</v>
      </c>
    </row>
    <row r="975" spans="1:5" x14ac:dyDescent="0.25">
      <c r="A975">
        <v>2980</v>
      </c>
      <c r="B975" s="2">
        <v>1</v>
      </c>
      <c r="D975" s="3">
        <v>3</v>
      </c>
    </row>
    <row r="976" spans="1:5" x14ac:dyDescent="0.25">
      <c r="A976">
        <v>2981</v>
      </c>
      <c r="B976" s="2">
        <v>1</v>
      </c>
    </row>
    <row r="977" spans="1:5" x14ac:dyDescent="0.25">
      <c r="A977">
        <v>2982</v>
      </c>
      <c r="B977" s="2">
        <v>1</v>
      </c>
    </row>
    <row r="978" spans="1:5" x14ac:dyDescent="0.25">
      <c r="A978">
        <v>2983</v>
      </c>
      <c r="B978" s="2">
        <v>1</v>
      </c>
    </row>
    <row r="979" spans="1:5" x14ac:dyDescent="0.25">
      <c r="A979">
        <v>2984</v>
      </c>
      <c r="B979" s="2">
        <v>1</v>
      </c>
    </row>
    <row r="980" spans="1:5" x14ac:dyDescent="0.25">
      <c r="A980">
        <v>2985</v>
      </c>
      <c r="B980" s="2">
        <v>1</v>
      </c>
    </row>
    <row r="981" spans="1:5" x14ac:dyDescent="0.25">
      <c r="A981">
        <v>2986</v>
      </c>
      <c r="B981" s="2">
        <v>1</v>
      </c>
    </row>
    <row r="982" spans="1:5" x14ac:dyDescent="0.25">
      <c r="A982">
        <v>2987</v>
      </c>
      <c r="B982" s="2">
        <v>1</v>
      </c>
    </row>
    <row r="983" spans="1:5" x14ac:dyDescent="0.25">
      <c r="A983">
        <v>2988</v>
      </c>
    </row>
    <row r="984" spans="1:5" x14ac:dyDescent="0.25">
      <c r="A984">
        <v>2989</v>
      </c>
      <c r="C984" s="4">
        <v>2</v>
      </c>
    </row>
    <row r="985" spans="1:5" x14ac:dyDescent="0.25">
      <c r="A985">
        <v>2990</v>
      </c>
      <c r="C985" s="4">
        <v>2</v>
      </c>
    </row>
    <row r="986" spans="1:5" x14ac:dyDescent="0.25">
      <c r="A986">
        <v>2991</v>
      </c>
      <c r="C986" s="4">
        <v>2</v>
      </c>
    </row>
    <row r="987" spans="1:5" x14ac:dyDescent="0.25">
      <c r="A987">
        <v>2992</v>
      </c>
      <c r="C987" s="4">
        <v>2</v>
      </c>
    </row>
    <row r="988" spans="1:5" x14ac:dyDescent="0.25">
      <c r="A988">
        <v>2993</v>
      </c>
      <c r="C988" s="4">
        <v>2</v>
      </c>
    </row>
    <row r="989" spans="1:5" x14ac:dyDescent="0.25">
      <c r="A989">
        <v>2994</v>
      </c>
      <c r="C989" s="4">
        <v>2</v>
      </c>
      <c r="D989" s="3">
        <v>3</v>
      </c>
    </row>
    <row r="990" spans="1:5" x14ac:dyDescent="0.25">
      <c r="A990">
        <v>2995</v>
      </c>
      <c r="C990" s="4">
        <v>2</v>
      </c>
      <c r="D990" s="3">
        <v>3</v>
      </c>
      <c r="E990" s="1">
        <v>4</v>
      </c>
    </row>
    <row r="991" spans="1:5" x14ac:dyDescent="0.25">
      <c r="A991">
        <v>2996</v>
      </c>
      <c r="C991" s="4">
        <v>2</v>
      </c>
      <c r="D991" s="3">
        <v>3</v>
      </c>
      <c r="E991" s="1">
        <v>4</v>
      </c>
    </row>
    <row r="992" spans="1:5" x14ac:dyDescent="0.25">
      <c r="A992">
        <v>2997</v>
      </c>
      <c r="C992" s="4">
        <v>2</v>
      </c>
      <c r="D992" s="3">
        <v>3</v>
      </c>
      <c r="E992" s="1">
        <v>4</v>
      </c>
    </row>
    <row r="993" spans="1:5" x14ac:dyDescent="0.25">
      <c r="A993">
        <v>2998</v>
      </c>
      <c r="C993" s="4">
        <v>2</v>
      </c>
      <c r="D993" s="3">
        <v>3</v>
      </c>
      <c r="E993" s="1">
        <v>4</v>
      </c>
    </row>
    <row r="994" spans="1:5" x14ac:dyDescent="0.25">
      <c r="A994">
        <v>2999</v>
      </c>
      <c r="C994" s="4">
        <v>2</v>
      </c>
      <c r="D994" s="3">
        <v>3</v>
      </c>
      <c r="E994" s="1">
        <v>4</v>
      </c>
    </row>
    <row r="995" spans="1:5" x14ac:dyDescent="0.25">
      <c r="A995">
        <v>3000</v>
      </c>
      <c r="C995" s="4">
        <v>2</v>
      </c>
      <c r="D995" s="3">
        <v>3</v>
      </c>
    </row>
    <row r="996" spans="1:5" x14ac:dyDescent="0.25">
      <c r="A996">
        <v>3001</v>
      </c>
      <c r="C996" s="4">
        <v>2</v>
      </c>
      <c r="D996" s="3">
        <v>3</v>
      </c>
    </row>
    <row r="997" spans="1:5" x14ac:dyDescent="0.25">
      <c r="A997">
        <v>3002</v>
      </c>
      <c r="D997" s="3">
        <v>3</v>
      </c>
    </row>
    <row r="998" spans="1:5" x14ac:dyDescent="0.25">
      <c r="A998">
        <v>3003</v>
      </c>
      <c r="D998" s="3">
        <v>3</v>
      </c>
    </row>
    <row r="999" spans="1:5" x14ac:dyDescent="0.25">
      <c r="A999">
        <v>3004</v>
      </c>
      <c r="D999" s="3">
        <v>3</v>
      </c>
    </row>
    <row r="1000" spans="1:5" x14ac:dyDescent="0.25">
      <c r="A1000">
        <v>3005</v>
      </c>
      <c r="D1000" s="3">
        <v>3</v>
      </c>
    </row>
    <row r="1001" spans="1:5" x14ac:dyDescent="0.25">
      <c r="A1001">
        <v>3006</v>
      </c>
      <c r="B1001" s="2">
        <v>1</v>
      </c>
      <c r="D1001" s="3">
        <v>3</v>
      </c>
    </row>
    <row r="1002" spans="1:5" x14ac:dyDescent="0.25">
      <c r="A1002">
        <v>3007</v>
      </c>
      <c r="B1002" s="2">
        <v>1</v>
      </c>
      <c r="D1002" s="3">
        <v>3</v>
      </c>
    </row>
    <row r="1003" spans="1:5" x14ac:dyDescent="0.25">
      <c r="A1003">
        <v>3008</v>
      </c>
      <c r="B1003" s="2">
        <v>1</v>
      </c>
      <c r="D1003" s="3">
        <v>3</v>
      </c>
    </row>
    <row r="1004" spans="1:5" x14ac:dyDescent="0.25">
      <c r="A1004">
        <v>3009</v>
      </c>
      <c r="B1004" s="2">
        <v>1</v>
      </c>
      <c r="D1004" s="3">
        <v>3</v>
      </c>
    </row>
    <row r="1005" spans="1:5" x14ac:dyDescent="0.25">
      <c r="A1005">
        <v>3010</v>
      </c>
      <c r="B1005" s="2">
        <v>1</v>
      </c>
      <c r="D1005" s="3">
        <v>3</v>
      </c>
    </row>
    <row r="1006" spans="1:5" x14ac:dyDescent="0.25">
      <c r="A1006">
        <v>3011</v>
      </c>
      <c r="B1006" s="2">
        <v>1</v>
      </c>
    </row>
    <row r="1007" spans="1:5" x14ac:dyDescent="0.25">
      <c r="A1007">
        <v>3012</v>
      </c>
      <c r="B1007" s="2">
        <v>1</v>
      </c>
    </row>
    <row r="1008" spans="1:5" x14ac:dyDescent="0.25">
      <c r="A1008">
        <v>3013</v>
      </c>
      <c r="B1008" s="2">
        <v>1</v>
      </c>
    </row>
    <row r="1009" spans="1:5" x14ac:dyDescent="0.25">
      <c r="A1009">
        <v>3014</v>
      </c>
      <c r="B1009" s="2">
        <v>1</v>
      </c>
    </row>
    <row r="1010" spans="1:5" x14ac:dyDescent="0.25">
      <c r="A1010">
        <v>3015</v>
      </c>
      <c r="B1010" s="2">
        <v>1</v>
      </c>
    </row>
    <row r="1011" spans="1:5" x14ac:dyDescent="0.25">
      <c r="A1011">
        <v>3016</v>
      </c>
      <c r="B1011" s="2">
        <v>1</v>
      </c>
    </row>
    <row r="1012" spans="1:5" x14ac:dyDescent="0.25">
      <c r="A1012">
        <v>3017</v>
      </c>
      <c r="B1012" s="2">
        <v>1</v>
      </c>
      <c r="C1012" s="4">
        <v>2</v>
      </c>
    </row>
    <row r="1013" spans="1:5" x14ac:dyDescent="0.25">
      <c r="A1013">
        <v>3018</v>
      </c>
      <c r="B1013" s="2">
        <v>1</v>
      </c>
      <c r="C1013" s="4">
        <v>2</v>
      </c>
    </row>
    <row r="1014" spans="1:5" x14ac:dyDescent="0.25">
      <c r="A1014">
        <v>3019</v>
      </c>
      <c r="B1014" s="2">
        <v>1</v>
      </c>
      <c r="C1014" s="4">
        <v>2</v>
      </c>
    </row>
    <row r="1015" spans="1:5" x14ac:dyDescent="0.25">
      <c r="A1015">
        <v>3020</v>
      </c>
      <c r="B1015" s="2">
        <v>1</v>
      </c>
      <c r="C1015" s="4">
        <v>2</v>
      </c>
    </row>
    <row r="1016" spans="1:5" x14ac:dyDescent="0.25">
      <c r="A1016">
        <v>3021</v>
      </c>
      <c r="B1016" s="2">
        <v>1</v>
      </c>
      <c r="C1016" s="4">
        <v>2</v>
      </c>
    </row>
    <row r="1017" spans="1:5" x14ac:dyDescent="0.25">
      <c r="A1017">
        <v>3022</v>
      </c>
      <c r="C1017" s="4">
        <v>2</v>
      </c>
    </row>
    <row r="1018" spans="1:5" x14ac:dyDescent="0.25">
      <c r="A1018">
        <v>3023</v>
      </c>
      <c r="C1018" s="4">
        <v>2</v>
      </c>
    </row>
    <row r="1019" spans="1:5" x14ac:dyDescent="0.25">
      <c r="A1019">
        <v>3024</v>
      </c>
      <c r="C1019" s="4">
        <v>2</v>
      </c>
    </row>
    <row r="1020" spans="1:5" x14ac:dyDescent="0.25">
      <c r="A1020">
        <v>3025</v>
      </c>
      <c r="C1020" s="4">
        <v>2</v>
      </c>
      <c r="D1020" s="3">
        <v>3</v>
      </c>
    </row>
    <row r="1021" spans="1:5" x14ac:dyDescent="0.25">
      <c r="A1021">
        <v>3026</v>
      </c>
      <c r="C1021" s="4">
        <v>2</v>
      </c>
      <c r="D1021" s="3">
        <v>3</v>
      </c>
    </row>
    <row r="1022" spans="1:5" x14ac:dyDescent="0.25">
      <c r="A1022">
        <v>3027</v>
      </c>
      <c r="C1022" s="4">
        <v>2</v>
      </c>
      <c r="D1022" s="3">
        <v>3</v>
      </c>
    </row>
    <row r="1023" spans="1:5" x14ac:dyDescent="0.25">
      <c r="A1023">
        <v>3028</v>
      </c>
      <c r="C1023" s="4">
        <v>2</v>
      </c>
      <c r="D1023" s="3">
        <v>3</v>
      </c>
      <c r="E1023" s="1">
        <v>4</v>
      </c>
    </row>
    <row r="1024" spans="1:5" x14ac:dyDescent="0.25">
      <c r="A1024">
        <v>3029</v>
      </c>
      <c r="C1024" s="4">
        <v>2</v>
      </c>
      <c r="D1024" s="3">
        <v>3</v>
      </c>
      <c r="E1024" s="1">
        <v>4</v>
      </c>
    </row>
    <row r="1025" spans="1:5" x14ac:dyDescent="0.25">
      <c r="A1025">
        <v>3030</v>
      </c>
      <c r="D1025" s="3">
        <v>3</v>
      </c>
      <c r="E1025" s="1">
        <v>4</v>
      </c>
    </row>
    <row r="1026" spans="1:5" x14ac:dyDescent="0.25">
      <c r="A1026">
        <v>3031</v>
      </c>
      <c r="D1026" s="3">
        <v>3</v>
      </c>
      <c r="E1026" s="1">
        <v>4</v>
      </c>
    </row>
    <row r="1027" spans="1:5" x14ac:dyDescent="0.25">
      <c r="A1027">
        <v>3032</v>
      </c>
      <c r="D1027" s="3">
        <v>3</v>
      </c>
      <c r="E1027" s="1">
        <v>4</v>
      </c>
    </row>
    <row r="1028" spans="1:5" x14ac:dyDescent="0.25">
      <c r="A1028">
        <v>3033</v>
      </c>
      <c r="D1028" s="3">
        <v>3</v>
      </c>
      <c r="E1028" s="1">
        <v>4</v>
      </c>
    </row>
    <row r="1029" spans="1:5" x14ac:dyDescent="0.25">
      <c r="A1029">
        <v>3034</v>
      </c>
      <c r="D1029" s="3">
        <v>3</v>
      </c>
    </row>
    <row r="1030" spans="1:5" x14ac:dyDescent="0.25">
      <c r="A1030">
        <v>3035</v>
      </c>
      <c r="D1030" s="3">
        <v>3</v>
      </c>
    </row>
    <row r="1031" spans="1:5" x14ac:dyDescent="0.25">
      <c r="A1031">
        <v>3036</v>
      </c>
      <c r="D1031" s="3">
        <v>3</v>
      </c>
    </row>
    <row r="1032" spans="1:5" x14ac:dyDescent="0.25">
      <c r="A1032">
        <v>3037</v>
      </c>
      <c r="B1032" s="2">
        <v>1</v>
      </c>
      <c r="D1032" s="3">
        <v>3</v>
      </c>
    </row>
    <row r="1033" spans="1:5" x14ac:dyDescent="0.25">
      <c r="A1033">
        <v>3038</v>
      </c>
      <c r="B1033" s="2">
        <v>1</v>
      </c>
      <c r="D1033" s="3">
        <v>3</v>
      </c>
    </row>
    <row r="1034" spans="1:5" x14ac:dyDescent="0.25">
      <c r="A1034">
        <v>3039</v>
      </c>
      <c r="B1034" s="2">
        <v>1</v>
      </c>
      <c r="D1034" s="3">
        <v>3</v>
      </c>
    </row>
    <row r="1035" spans="1:5" x14ac:dyDescent="0.25">
      <c r="A1035">
        <v>3040</v>
      </c>
      <c r="B1035" s="2">
        <v>1</v>
      </c>
      <c r="D1035" s="3">
        <v>3</v>
      </c>
    </row>
    <row r="1036" spans="1:5" x14ac:dyDescent="0.25">
      <c r="A1036">
        <v>3041</v>
      </c>
      <c r="B1036" s="2">
        <v>1</v>
      </c>
      <c r="C1036" s="4">
        <v>2</v>
      </c>
      <c r="D1036" s="3">
        <v>3</v>
      </c>
    </row>
    <row r="1037" spans="1:5" x14ac:dyDescent="0.25">
      <c r="A1037">
        <v>3042</v>
      </c>
      <c r="B1037" s="2">
        <v>1</v>
      </c>
      <c r="C1037" s="4">
        <v>2</v>
      </c>
      <c r="D1037" s="3">
        <v>3</v>
      </c>
    </row>
    <row r="1038" spans="1:5" x14ac:dyDescent="0.25">
      <c r="A1038">
        <v>3043</v>
      </c>
      <c r="B1038" s="2">
        <v>1</v>
      </c>
      <c r="C1038" s="4">
        <v>2</v>
      </c>
      <c r="D1038" s="3">
        <v>3</v>
      </c>
      <c r="E1038" s="1">
        <v>4</v>
      </c>
    </row>
    <row r="1039" spans="1:5" x14ac:dyDescent="0.25">
      <c r="A1039">
        <v>3044</v>
      </c>
      <c r="B1039" s="2">
        <v>1</v>
      </c>
      <c r="C1039" s="4">
        <v>2</v>
      </c>
      <c r="D1039" s="3">
        <v>3</v>
      </c>
      <c r="E1039" s="1">
        <v>4</v>
      </c>
    </row>
    <row r="1040" spans="1:5" x14ac:dyDescent="0.25">
      <c r="A1040">
        <v>3045</v>
      </c>
      <c r="B1040" s="2">
        <v>1</v>
      </c>
      <c r="C1040" s="4">
        <v>2</v>
      </c>
      <c r="E1040" s="1">
        <v>4</v>
      </c>
    </row>
    <row r="1041" spans="1:5" x14ac:dyDescent="0.25">
      <c r="A1041">
        <v>3046</v>
      </c>
      <c r="B1041" s="2">
        <v>1</v>
      </c>
      <c r="C1041" s="4">
        <v>2</v>
      </c>
      <c r="E1041" s="1">
        <v>4</v>
      </c>
    </row>
    <row r="1042" spans="1:5" x14ac:dyDescent="0.25">
      <c r="A1042">
        <v>3047</v>
      </c>
      <c r="B1042" s="2">
        <v>1</v>
      </c>
      <c r="C1042" s="4">
        <v>2</v>
      </c>
      <c r="E1042" s="1">
        <v>4</v>
      </c>
    </row>
    <row r="1043" spans="1:5" x14ac:dyDescent="0.25">
      <c r="A1043">
        <v>3048</v>
      </c>
      <c r="B1043" s="2">
        <v>1</v>
      </c>
      <c r="C1043" s="4">
        <v>2</v>
      </c>
    </row>
    <row r="1044" spans="1:5" x14ac:dyDescent="0.25">
      <c r="A1044">
        <v>3049</v>
      </c>
      <c r="B1044" s="2">
        <v>1</v>
      </c>
      <c r="C1044" s="4">
        <v>2</v>
      </c>
    </row>
    <row r="1045" spans="1:5" x14ac:dyDescent="0.25">
      <c r="A1045">
        <v>3050</v>
      </c>
      <c r="B1045" s="2">
        <v>1</v>
      </c>
      <c r="C1045" s="4">
        <v>2</v>
      </c>
    </row>
    <row r="1046" spans="1:5" x14ac:dyDescent="0.25">
      <c r="A1046">
        <v>3051</v>
      </c>
      <c r="B1046" s="2">
        <v>1</v>
      </c>
      <c r="C1046" s="4">
        <v>2</v>
      </c>
    </row>
    <row r="1047" spans="1:5" x14ac:dyDescent="0.25">
      <c r="A1047">
        <v>3052</v>
      </c>
      <c r="C1047" s="4">
        <v>2</v>
      </c>
    </row>
    <row r="1048" spans="1:5" x14ac:dyDescent="0.25">
      <c r="A1048">
        <v>3053</v>
      </c>
      <c r="C1048" s="4">
        <v>2</v>
      </c>
    </row>
    <row r="1049" spans="1:5" x14ac:dyDescent="0.25">
      <c r="A1049">
        <v>3054</v>
      </c>
      <c r="C1049" s="4">
        <v>2</v>
      </c>
    </row>
    <row r="1050" spans="1:5" x14ac:dyDescent="0.25">
      <c r="A1050">
        <v>3055</v>
      </c>
    </row>
    <row r="1051" spans="1:5" x14ac:dyDescent="0.25">
      <c r="A1051">
        <v>3056</v>
      </c>
    </row>
    <row r="1052" spans="1:5" x14ac:dyDescent="0.25">
      <c r="A1052">
        <v>3057</v>
      </c>
    </row>
    <row r="1053" spans="1:5" x14ac:dyDescent="0.25">
      <c r="A1053">
        <v>3058</v>
      </c>
    </row>
    <row r="1054" spans="1:5" x14ac:dyDescent="0.25">
      <c r="A1054">
        <v>3059</v>
      </c>
    </row>
    <row r="1055" spans="1:5" x14ac:dyDescent="0.25">
      <c r="A1055">
        <v>3060</v>
      </c>
    </row>
    <row r="1056" spans="1:5" x14ac:dyDescent="0.25">
      <c r="A1056">
        <v>3061</v>
      </c>
      <c r="B1056" s="2">
        <v>1</v>
      </c>
    </row>
    <row r="1057" spans="1:5" x14ac:dyDescent="0.25">
      <c r="A1057">
        <v>3062</v>
      </c>
      <c r="B1057" s="2">
        <v>1</v>
      </c>
    </row>
    <row r="1058" spans="1:5" x14ac:dyDescent="0.25">
      <c r="A1058">
        <v>3063</v>
      </c>
      <c r="B1058" s="2">
        <v>1</v>
      </c>
    </row>
    <row r="1059" spans="1:5" x14ac:dyDescent="0.25">
      <c r="A1059">
        <v>3064</v>
      </c>
      <c r="B1059" s="2">
        <v>1</v>
      </c>
    </row>
    <row r="1060" spans="1:5" x14ac:dyDescent="0.25">
      <c r="A1060">
        <v>3065</v>
      </c>
      <c r="B1060" s="2">
        <v>1</v>
      </c>
      <c r="D1060" s="3">
        <v>3</v>
      </c>
    </row>
    <row r="1061" spans="1:5" x14ac:dyDescent="0.25">
      <c r="A1061">
        <v>3066</v>
      </c>
      <c r="B1061" s="2">
        <v>1</v>
      </c>
      <c r="D1061" s="3">
        <v>3</v>
      </c>
    </row>
    <row r="1062" spans="1:5" x14ac:dyDescent="0.25">
      <c r="A1062">
        <v>3067</v>
      </c>
      <c r="B1062" s="2">
        <v>1</v>
      </c>
      <c r="D1062" s="3">
        <v>3</v>
      </c>
    </row>
    <row r="1063" spans="1:5" x14ac:dyDescent="0.25">
      <c r="A1063">
        <v>3068</v>
      </c>
      <c r="B1063" s="2">
        <v>1</v>
      </c>
      <c r="D1063" s="3">
        <v>3</v>
      </c>
      <c r="E1063" s="1">
        <v>4</v>
      </c>
    </row>
    <row r="1064" spans="1:5" x14ac:dyDescent="0.25">
      <c r="A1064">
        <v>3069</v>
      </c>
      <c r="B1064" s="2">
        <v>1</v>
      </c>
      <c r="D1064" s="3">
        <v>3</v>
      </c>
      <c r="E1064" s="1">
        <v>4</v>
      </c>
    </row>
    <row r="1065" spans="1:5" x14ac:dyDescent="0.25">
      <c r="A1065">
        <v>3070</v>
      </c>
      <c r="B1065" s="2">
        <v>1</v>
      </c>
      <c r="C1065" s="4">
        <v>2</v>
      </c>
      <c r="D1065" s="3">
        <v>3</v>
      </c>
      <c r="E1065" s="1">
        <v>4</v>
      </c>
    </row>
    <row r="1066" spans="1:5" x14ac:dyDescent="0.25">
      <c r="A1066">
        <v>3071</v>
      </c>
      <c r="B1066" s="2">
        <v>1</v>
      </c>
      <c r="C1066" s="4">
        <v>2</v>
      </c>
      <c r="D1066" s="3">
        <v>3</v>
      </c>
      <c r="E1066" s="1">
        <v>4</v>
      </c>
    </row>
    <row r="1067" spans="1:5" x14ac:dyDescent="0.25">
      <c r="A1067">
        <v>3072</v>
      </c>
      <c r="B1067" s="2">
        <v>1</v>
      </c>
      <c r="C1067" s="4">
        <v>2</v>
      </c>
      <c r="D1067" s="3">
        <v>3</v>
      </c>
      <c r="E1067" s="1">
        <v>4</v>
      </c>
    </row>
    <row r="1068" spans="1:5" x14ac:dyDescent="0.25">
      <c r="A1068">
        <v>3073</v>
      </c>
      <c r="B1068" s="2">
        <v>1</v>
      </c>
      <c r="C1068" s="4">
        <v>2</v>
      </c>
      <c r="D1068" s="3">
        <v>3</v>
      </c>
      <c r="E1068" s="1">
        <v>4</v>
      </c>
    </row>
    <row r="1069" spans="1:5" x14ac:dyDescent="0.25">
      <c r="A1069">
        <v>3074</v>
      </c>
      <c r="B1069" s="2">
        <v>1</v>
      </c>
      <c r="C1069" s="4">
        <v>2</v>
      </c>
      <c r="D1069" s="3">
        <v>3</v>
      </c>
      <c r="E1069" s="1">
        <v>4</v>
      </c>
    </row>
    <row r="1070" spans="1:5" x14ac:dyDescent="0.25">
      <c r="A1070">
        <v>3075</v>
      </c>
      <c r="B1070" s="2">
        <v>1</v>
      </c>
      <c r="C1070" s="4">
        <v>2</v>
      </c>
      <c r="D1070" s="3">
        <v>3</v>
      </c>
      <c r="E1070" s="1">
        <v>4</v>
      </c>
    </row>
    <row r="1071" spans="1:5" x14ac:dyDescent="0.25">
      <c r="A1071">
        <v>3076</v>
      </c>
      <c r="B1071" s="2">
        <v>1</v>
      </c>
      <c r="C1071" s="4">
        <v>2</v>
      </c>
      <c r="D1071" s="3">
        <v>3</v>
      </c>
      <c r="E1071" s="1">
        <v>4</v>
      </c>
    </row>
    <row r="1072" spans="1:5" x14ac:dyDescent="0.25">
      <c r="A1072">
        <v>3077</v>
      </c>
      <c r="C1072" s="4">
        <v>2</v>
      </c>
      <c r="D1072" s="3">
        <v>3</v>
      </c>
      <c r="E1072" s="1">
        <v>4</v>
      </c>
    </row>
    <row r="1073" spans="1:5" x14ac:dyDescent="0.25">
      <c r="A1073">
        <v>3078</v>
      </c>
      <c r="C1073" s="4">
        <v>2</v>
      </c>
      <c r="D1073" s="3">
        <v>3</v>
      </c>
      <c r="E1073" s="1">
        <v>4</v>
      </c>
    </row>
    <row r="1074" spans="1:5" x14ac:dyDescent="0.25">
      <c r="A1074">
        <v>3079</v>
      </c>
      <c r="C1074" s="4">
        <v>2</v>
      </c>
      <c r="D1074" s="3">
        <v>3</v>
      </c>
      <c r="E1074" s="1">
        <v>4</v>
      </c>
    </row>
    <row r="1075" spans="1:5" x14ac:dyDescent="0.25">
      <c r="A1075">
        <v>3080</v>
      </c>
      <c r="C1075" s="4">
        <v>2</v>
      </c>
      <c r="D1075" s="3">
        <v>3</v>
      </c>
      <c r="E1075" s="1">
        <v>4</v>
      </c>
    </row>
    <row r="1076" spans="1:5" x14ac:dyDescent="0.25">
      <c r="A1076">
        <v>3081</v>
      </c>
      <c r="C1076" s="4">
        <v>2</v>
      </c>
      <c r="D1076" s="3">
        <v>3</v>
      </c>
      <c r="E1076" s="1">
        <v>4</v>
      </c>
    </row>
    <row r="1077" spans="1:5" x14ac:dyDescent="0.25">
      <c r="A1077">
        <v>3082</v>
      </c>
      <c r="C1077" s="4">
        <v>2</v>
      </c>
      <c r="D1077" s="3">
        <v>3</v>
      </c>
      <c r="E1077" s="1">
        <v>4</v>
      </c>
    </row>
    <row r="1078" spans="1:5" x14ac:dyDescent="0.25">
      <c r="A1078">
        <v>3083</v>
      </c>
      <c r="C1078" s="4">
        <v>2</v>
      </c>
      <c r="D1078" s="3">
        <v>3</v>
      </c>
    </row>
    <row r="1079" spans="1:5" x14ac:dyDescent="0.25">
      <c r="A1079">
        <v>3084</v>
      </c>
      <c r="C1079" s="4">
        <v>2</v>
      </c>
      <c r="D1079" s="3">
        <v>3</v>
      </c>
    </row>
    <row r="1080" spans="1:5" x14ac:dyDescent="0.25">
      <c r="A1080">
        <v>3085</v>
      </c>
      <c r="C1080" s="4">
        <v>2</v>
      </c>
    </row>
    <row r="1081" spans="1:5" x14ac:dyDescent="0.25">
      <c r="A1081">
        <v>3086</v>
      </c>
      <c r="C1081" s="4">
        <v>2</v>
      </c>
    </row>
    <row r="1082" spans="1:5" x14ac:dyDescent="0.25">
      <c r="A1082">
        <v>3087</v>
      </c>
    </row>
    <row r="1083" spans="1:5" x14ac:dyDescent="0.25">
      <c r="A1083">
        <v>3088</v>
      </c>
    </row>
    <row r="1084" spans="1:5" x14ac:dyDescent="0.25">
      <c r="A1084">
        <v>3089</v>
      </c>
    </row>
    <row r="1085" spans="1:5" x14ac:dyDescent="0.25">
      <c r="A1085">
        <v>3090</v>
      </c>
    </row>
    <row r="1086" spans="1:5" x14ac:dyDescent="0.25">
      <c r="A1086">
        <v>3091</v>
      </c>
    </row>
    <row r="1087" spans="1:5" x14ac:dyDescent="0.25">
      <c r="A1087">
        <v>3092</v>
      </c>
      <c r="B1087" s="2">
        <v>1</v>
      </c>
    </row>
    <row r="1088" spans="1:5" x14ac:dyDescent="0.25">
      <c r="A1088">
        <v>3093</v>
      </c>
      <c r="B1088" s="2">
        <v>1</v>
      </c>
    </row>
    <row r="1089" spans="1:4" x14ac:dyDescent="0.25">
      <c r="A1089">
        <v>3094</v>
      </c>
      <c r="B1089" s="2">
        <v>1</v>
      </c>
    </row>
    <row r="1090" spans="1:4" x14ac:dyDescent="0.25">
      <c r="A1090">
        <v>3095</v>
      </c>
      <c r="B1090" s="2">
        <v>1</v>
      </c>
    </row>
    <row r="1091" spans="1:4" x14ac:dyDescent="0.25">
      <c r="A1091">
        <v>3096</v>
      </c>
      <c r="B1091" s="2">
        <v>1</v>
      </c>
    </row>
    <row r="1092" spans="1:4" x14ac:dyDescent="0.25">
      <c r="A1092">
        <v>3097</v>
      </c>
      <c r="B1092" s="2">
        <v>1</v>
      </c>
    </row>
    <row r="1093" spans="1:4" x14ac:dyDescent="0.25">
      <c r="A1093">
        <v>3098</v>
      </c>
      <c r="B1093" s="2">
        <v>1</v>
      </c>
    </row>
    <row r="1094" spans="1:4" x14ac:dyDescent="0.25">
      <c r="A1094">
        <v>3099</v>
      </c>
      <c r="B1094" s="2">
        <v>1</v>
      </c>
      <c r="D1094" s="3">
        <v>3</v>
      </c>
    </row>
    <row r="1095" spans="1:4" x14ac:dyDescent="0.25">
      <c r="A1095">
        <v>3100</v>
      </c>
      <c r="B1095" s="2">
        <v>1</v>
      </c>
      <c r="D1095" s="3">
        <v>3</v>
      </c>
    </row>
    <row r="1096" spans="1:4" x14ac:dyDescent="0.25">
      <c r="A1096">
        <v>3101</v>
      </c>
      <c r="B1096" s="2">
        <v>1</v>
      </c>
      <c r="D1096" s="3">
        <v>3</v>
      </c>
    </row>
    <row r="1097" spans="1:4" x14ac:dyDescent="0.25">
      <c r="A1097">
        <v>3102</v>
      </c>
      <c r="B1097" s="2">
        <v>1</v>
      </c>
      <c r="D1097" s="3">
        <v>3</v>
      </c>
    </row>
    <row r="1098" spans="1:4" x14ac:dyDescent="0.25">
      <c r="A1098">
        <v>3103</v>
      </c>
      <c r="B1098" s="2">
        <v>1</v>
      </c>
      <c r="D1098" s="3">
        <v>3</v>
      </c>
    </row>
    <row r="1099" spans="1:4" x14ac:dyDescent="0.25">
      <c r="A1099">
        <v>3104</v>
      </c>
      <c r="B1099" s="2">
        <v>1</v>
      </c>
      <c r="D1099" s="3">
        <v>3</v>
      </c>
    </row>
    <row r="1100" spans="1:4" x14ac:dyDescent="0.25">
      <c r="A1100">
        <v>3105</v>
      </c>
      <c r="B1100" s="2">
        <v>1</v>
      </c>
      <c r="D1100" s="3">
        <v>3</v>
      </c>
    </row>
    <row r="1101" spans="1:4" x14ac:dyDescent="0.25">
      <c r="A1101">
        <v>3106</v>
      </c>
      <c r="C1101" s="4">
        <v>2</v>
      </c>
      <c r="D1101" s="3">
        <v>3</v>
      </c>
    </row>
    <row r="1102" spans="1:4" x14ac:dyDescent="0.25">
      <c r="A1102">
        <v>3107</v>
      </c>
      <c r="C1102" s="4">
        <v>2</v>
      </c>
      <c r="D1102" s="3">
        <v>3</v>
      </c>
    </row>
    <row r="1103" spans="1:4" x14ac:dyDescent="0.25">
      <c r="A1103">
        <v>3108</v>
      </c>
      <c r="C1103" s="4">
        <v>2</v>
      </c>
      <c r="D1103" s="3">
        <v>3</v>
      </c>
    </row>
    <row r="1104" spans="1:4" x14ac:dyDescent="0.25">
      <c r="A1104">
        <v>3109</v>
      </c>
      <c r="C1104" s="4">
        <v>2</v>
      </c>
      <c r="D1104" s="3">
        <v>3</v>
      </c>
    </row>
    <row r="1105" spans="1:5" x14ac:dyDescent="0.25">
      <c r="A1105">
        <v>3110</v>
      </c>
      <c r="C1105" s="4">
        <v>2</v>
      </c>
      <c r="D1105" s="3">
        <v>3</v>
      </c>
    </row>
    <row r="1106" spans="1:5" x14ac:dyDescent="0.25">
      <c r="A1106">
        <v>3111</v>
      </c>
      <c r="C1106" s="4">
        <v>2</v>
      </c>
      <c r="D1106" s="3">
        <v>3</v>
      </c>
    </row>
    <row r="1107" spans="1:5" x14ac:dyDescent="0.25">
      <c r="A1107">
        <v>3112</v>
      </c>
      <c r="C1107" s="4">
        <v>2</v>
      </c>
      <c r="D1107" s="3">
        <v>3</v>
      </c>
    </row>
    <row r="1108" spans="1:5" x14ac:dyDescent="0.25">
      <c r="A1108">
        <v>3113</v>
      </c>
      <c r="C1108" s="4">
        <v>2</v>
      </c>
      <c r="D1108" s="3">
        <v>3</v>
      </c>
    </row>
    <row r="1109" spans="1:5" x14ac:dyDescent="0.25">
      <c r="A1109">
        <v>3114</v>
      </c>
      <c r="C1109" s="4">
        <v>2</v>
      </c>
      <c r="D1109" s="3">
        <v>3</v>
      </c>
    </row>
    <row r="1110" spans="1:5" x14ac:dyDescent="0.25">
      <c r="A1110">
        <v>3115</v>
      </c>
      <c r="C1110" s="4">
        <v>2</v>
      </c>
    </row>
    <row r="1111" spans="1:5" x14ac:dyDescent="0.25">
      <c r="A1111">
        <v>3116</v>
      </c>
      <c r="C1111" s="4">
        <v>2</v>
      </c>
    </row>
    <row r="1112" spans="1:5" x14ac:dyDescent="0.25">
      <c r="A1112">
        <v>3117</v>
      </c>
      <c r="C1112" s="4">
        <v>2</v>
      </c>
    </row>
    <row r="1113" spans="1:5" x14ac:dyDescent="0.25">
      <c r="A1113">
        <v>3118</v>
      </c>
      <c r="C1113" s="4">
        <v>2</v>
      </c>
      <c r="E1113" s="1">
        <v>4</v>
      </c>
    </row>
    <row r="1114" spans="1:5" x14ac:dyDescent="0.25">
      <c r="A1114">
        <v>3119</v>
      </c>
      <c r="E1114" s="1">
        <v>4</v>
      </c>
    </row>
    <row r="1115" spans="1:5" x14ac:dyDescent="0.25">
      <c r="A1115">
        <v>3120</v>
      </c>
      <c r="E1115" s="1">
        <v>4</v>
      </c>
    </row>
    <row r="1116" spans="1:5" x14ac:dyDescent="0.25">
      <c r="A1116">
        <v>3121</v>
      </c>
      <c r="E1116" s="1">
        <v>4</v>
      </c>
    </row>
    <row r="1117" spans="1:5" x14ac:dyDescent="0.25">
      <c r="A1117">
        <v>3122</v>
      </c>
      <c r="E1117" s="1">
        <v>4</v>
      </c>
    </row>
    <row r="1118" spans="1:5" x14ac:dyDescent="0.25">
      <c r="A1118">
        <v>3123</v>
      </c>
      <c r="B1118" s="2">
        <v>1</v>
      </c>
      <c r="E1118" s="1">
        <v>4</v>
      </c>
    </row>
    <row r="1119" spans="1:5" x14ac:dyDescent="0.25">
      <c r="A1119">
        <v>3124</v>
      </c>
      <c r="B1119" s="2">
        <v>1</v>
      </c>
      <c r="E1119" s="1">
        <v>4</v>
      </c>
    </row>
    <row r="1120" spans="1:5" x14ac:dyDescent="0.25">
      <c r="A1120">
        <v>3125</v>
      </c>
      <c r="B1120" s="2">
        <v>1</v>
      </c>
      <c r="E1120" s="1">
        <v>4</v>
      </c>
    </row>
    <row r="1121" spans="1:5" x14ac:dyDescent="0.25">
      <c r="A1121">
        <v>3126</v>
      </c>
      <c r="B1121" s="2">
        <v>1</v>
      </c>
      <c r="E1121" s="1">
        <v>4</v>
      </c>
    </row>
    <row r="1122" spans="1:5" x14ac:dyDescent="0.25">
      <c r="A1122">
        <v>3127</v>
      </c>
      <c r="B1122" s="2">
        <v>1</v>
      </c>
      <c r="E1122" s="1">
        <v>4</v>
      </c>
    </row>
    <row r="1123" spans="1:5" x14ac:dyDescent="0.25">
      <c r="A1123">
        <v>3128</v>
      </c>
      <c r="B1123" s="2">
        <v>1</v>
      </c>
      <c r="E1123" s="1">
        <v>4</v>
      </c>
    </row>
    <row r="1124" spans="1:5" x14ac:dyDescent="0.25">
      <c r="A1124">
        <v>3129</v>
      </c>
      <c r="B1124" s="2">
        <v>1</v>
      </c>
      <c r="E1124" s="1">
        <v>4</v>
      </c>
    </row>
    <row r="1125" spans="1:5" x14ac:dyDescent="0.25">
      <c r="A1125">
        <v>3130</v>
      </c>
      <c r="B1125" s="2">
        <v>1</v>
      </c>
      <c r="E1125" s="1">
        <v>4</v>
      </c>
    </row>
    <row r="1126" spans="1:5" x14ac:dyDescent="0.25">
      <c r="A1126">
        <v>3131</v>
      </c>
      <c r="B1126" s="2">
        <v>1</v>
      </c>
      <c r="E1126" s="1">
        <v>4</v>
      </c>
    </row>
    <row r="1127" spans="1:5" x14ac:dyDescent="0.25">
      <c r="A1127">
        <v>3132</v>
      </c>
      <c r="B1127" s="2">
        <v>1</v>
      </c>
      <c r="D1127" s="3">
        <v>3</v>
      </c>
      <c r="E1127" s="1">
        <v>4</v>
      </c>
    </row>
    <row r="1128" spans="1:5" x14ac:dyDescent="0.25">
      <c r="A1128">
        <v>3133</v>
      </c>
      <c r="B1128" s="2">
        <v>1</v>
      </c>
      <c r="D1128" s="3">
        <v>3</v>
      </c>
      <c r="E1128" s="1">
        <v>4</v>
      </c>
    </row>
    <row r="1129" spans="1:5" x14ac:dyDescent="0.25">
      <c r="A1129">
        <v>3134</v>
      </c>
      <c r="B1129" s="2">
        <v>1</v>
      </c>
      <c r="D1129" s="3">
        <v>3</v>
      </c>
    </row>
    <row r="1130" spans="1:5" x14ac:dyDescent="0.25">
      <c r="A1130">
        <v>3135</v>
      </c>
      <c r="B1130" s="2">
        <v>1</v>
      </c>
      <c r="D1130" s="3">
        <v>3</v>
      </c>
    </row>
    <row r="1131" spans="1:5" x14ac:dyDescent="0.25">
      <c r="A1131">
        <v>3136</v>
      </c>
      <c r="D1131" s="3">
        <v>3</v>
      </c>
    </row>
    <row r="1132" spans="1:5" x14ac:dyDescent="0.25">
      <c r="A1132">
        <v>3137</v>
      </c>
      <c r="D1132" s="3">
        <v>3</v>
      </c>
    </row>
    <row r="1133" spans="1:5" x14ac:dyDescent="0.25">
      <c r="A1133">
        <v>3138</v>
      </c>
      <c r="D1133" s="3">
        <v>3</v>
      </c>
    </row>
    <row r="1134" spans="1:5" x14ac:dyDescent="0.25">
      <c r="A1134">
        <v>3139</v>
      </c>
      <c r="D1134" s="3">
        <v>3</v>
      </c>
    </row>
    <row r="1135" spans="1:5" x14ac:dyDescent="0.25">
      <c r="A1135">
        <v>3140</v>
      </c>
      <c r="D1135" s="3">
        <v>3</v>
      </c>
    </row>
    <row r="1136" spans="1:5" x14ac:dyDescent="0.25">
      <c r="A1136">
        <v>3141</v>
      </c>
      <c r="D1136" s="3">
        <v>3</v>
      </c>
    </row>
    <row r="1137" spans="1:5" x14ac:dyDescent="0.25">
      <c r="A1137">
        <v>3142</v>
      </c>
      <c r="C1137" s="4">
        <v>2</v>
      </c>
      <c r="D1137" s="3">
        <v>3</v>
      </c>
    </row>
    <row r="1138" spans="1:5" x14ac:dyDescent="0.25">
      <c r="A1138">
        <v>3143</v>
      </c>
      <c r="C1138" s="4">
        <v>2</v>
      </c>
      <c r="D1138" s="3">
        <v>3</v>
      </c>
    </row>
    <row r="1139" spans="1:5" x14ac:dyDescent="0.25">
      <c r="A1139">
        <v>3144</v>
      </c>
      <c r="C1139" s="4">
        <v>2</v>
      </c>
      <c r="D1139" s="3">
        <v>3</v>
      </c>
    </row>
    <row r="1140" spans="1:5" x14ac:dyDescent="0.25">
      <c r="A1140">
        <v>3145</v>
      </c>
      <c r="C1140" s="4">
        <v>2</v>
      </c>
      <c r="D1140" s="3">
        <v>3</v>
      </c>
    </row>
    <row r="1141" spans="1:5" x14ac:dyDescent="0.25">
      <c r="A1141">
        <v>3146</v>
      </c>
      <c r="C1141" s="4">
        <v>2</v>
      </c>
    </row>
    <row r="1142" spans="1:5" x14ac:dyDescent="0.25">
      <c r="A1142">
        <v>3147</v>
      </c>
      <c r="C1142" s="4">
        <v>2</v>
      </c>
    </row>
    <row r="1143" spans="1:5" x14ac:dyDescent="0.25">
      <c r="A1143">
        <v>3148</v>
      </c>
      <c r="C1143" s="4">
        <v>2</v>
      </c>
    </row>
    <row r="1144" spans="1:5" x14ac:dyDescent="0.25">
      <c r="A1144">
        <v>3149</v>
      </c>
      <c r="C1144" s="4">
        <v>2</v>
      </c>
    </row>
    <row r="1145" spans="1:5" x14ac:dyDescent="0.25">
      <c r="A1145">
        <v>3150</v>
      </c>
      <c r="C1145" s="4">
        <v>2</v>
      </c>
    </row>
    <row r="1146" spans="1:5" x14ac:dyDescent="0.25">
      <c r="A1146">
        <v>3151</v>
      </c>
      <c r="C1146" s="4">
        <v>2</v>
      </c>
    </row>
    <row r="1147" spans="1:5" x14ac:dyDescent="0.25">
      <c r="A1147">
        <v>3152</v>
      </c>
      <c r="C1147" s="4">
        <v>2</v>
      </c>
    </row>
    <row r="1148" spans="1:5" x14ac:dyDescent="0.25">
      <c r="A1148">
        <v>3153</v>
      </c>
      <c r="B1148" s="2">
        <v>1</v>
      </c>
      <c r="C1148" s="4">
        <v>2</v>
      </c>
    </row>
    <row r="1149" spans="1:5" x14ac:dyDescent="0.25">
      <c r="A1149">
        <v>3154</v>
      </c>
      <c r="B1149" s="2">
        <v>1</v>
      </c>
      <c r="C1149" s="4">
        <v>2</v>
      </c>
      <c r="E1149" s="1">
        <v>4</v>
      </c>
    </row>
    <row r="1150" spans="1:5" x14ac:dyDescent="0.25">
      <c r="A1150">
        <v>3155</v>
      </c>
      <c r="B1150" s="2">
        <v>1</v>
      </c>
      <c r="C1150" s="4">
        <v>2</v>
      </c>
      <c r="E1150" s="1">
        <v>4</v>
      </c>
    </row>
    <row r="1151" spans="1:5" x14ac:dyDescent="0.25">
      <c r="A1151">
        <v>3156</v>
      </c>
      <c r="B1151" s="2">
        <v>1</v>
      </c>
      <c r="C1151" s="4">
        <v>2</v>
      </c>
      <c r="E1151" s="1">
        <v>4</v>
      </c>
    </row>
    <row r="1152" spans="1:5" x14ac:dyDescent="0.25">
      <c r="A1152">
        <v>3157</v>
      </c>
      <c r="B1152" s="2">
        <v>1</v>
      </c>
      <c r="E1152" s="1">
        <v>4</v>
      </c>
    </row>
    <row r="1153" spans="1:5" x14ac:dyDescent="0.25">
      <c r="A1153">
        <v>3158</v>
      </c>
      <c r="B1153" s="2">
        <v>1</v>
      </c>
      <c r="D1153" s="3">
        <v>3</v>
      </c>
      <c r="E1153" s="1">
        <v>4</v>
      </c>
    </row>
    <row r="1154" spans="1:5" x14ac:dyDescent="0.25">
      <c r="A1154">
        <v>3159</v>
      </c>
      <c r="B1154" s="2">
        <v>1</v>
      </c>
      <c r="D1154" s="3">
        <v>3</v>
      </c>
      <c r="E1154" s="1">
        <v>4</v>
      </c>
    </row>
    <row r="1155" spans="1:5" x14ac:dyDescent="0.25">
      <c r="A1155">
        <v>3160</v>
      </c>
      <c r="B1155" s="2">
        <v>1</v>
      </c>
      <c r="D1155" s="3">
        <v>3</v>
      </c>
      <c r="E1155" s="1">
        <v>4</v>
      </c>
    </row>
    <row r="1156" spans="1:5" x14ac:dyDescent="0.25">
      <c r="A1156">
        <v>3161</v>
      </c>
      <c r="B1156" s="2">
        <v>1</v>
      </c>
      <c r="D1156" s="3">
        <v>3</v>
      </c>
      <c r="E1156" s="1">
        <v>4</v>
      </c>
    </row>
    <row r="1157" spans="1:5" x14ac:dyDescent="0.25">
      <c r="A1157">
        <v>3162</v>
      </c>
      <c r="B1157" s="2">
        <v>1</v>
      </c>
      <c r="D1157" s="3">
        <v>3</v>
      </c>
      <c r="E1157" s="1">
        <v>4</v>
      </c>
    </row>
    <row r="1158" spans="1:5" x14ac:dyDescent="0.25">
      <c r="A1158">
        <v>3163</v>
      </c>
      <c r="B1158" s="2">
        <v>1</v>
      </c>
      <c r="D1158" s="3">
        <v>3</v>
      </c>
      <c r="E1158" s="1">
        <v>4</v>
      </c>
    </row>
    <row r="1159" spans="1:5" x14ac:dyDescent="0.25">
      <c r="A1159">
        <v>3164</v>
      </c>
      <c r="B1159" s="2">
        <v>1</v>
      </c>
      <c r="D1159" s="3">
        <v>3</v>
      </c>
      <c r="E1159" s="1">
        <v>4</v>
      </c>
    </row>
    <row r="1160" spans="1:5" x14ac:dyDescent="0.25">
      <c r="A1160">
        <v>3165</v>
      </c>
      <c r="B1160" s="2">
        <v>1</v>
      </c>
      <c r="D1160" s="3">
        <v>3</v>
      </c>
      <c r="E1160" s="1">
        <v>4</v>
      </c>
    </row>
    <row r="1161" spans="1:5" x14ac:dyDescent="0.25">
      <c r="A1161">
        <v>3166</v>
      </c>
      <c r="B1161" s="2">
        <v>1</v>
      </c>
      <c r="D1161" s="3">
        <v>3</v>
      </c>
    </row>
    <row r="1162" spans="1:5" x14ac:dyDescent="0.25">
      <c r="A1162">
        <v>3167</v>
      </c>
      <c r="B1162" s="2">
        <v>1</v>
      </c>
      <c r="D1162" s="3">
        <v>3</v>
      </c>
    </row>
    <row r="1163" spans="1:5" x14ac:dyDescent="0.25">
      <c r="A1163">
        <v>3168</v>
      </c>
      <c r="D1163" s="3">
        <v>3</v>
      </c>
    </row>
    <row r="1164" spans="1:5" x14ac:dyDescent="0.25">
      <c r="A1164">
        <v>3169</v>
      </c>
      <c r="D1164" s="3">
        <v>3</v>
      </c>
    </row>
    <row r="1165" spans="1:5" x14ac:dyDescent="0.25">
      <c r="A1165">
        <v>3170</v>
      </c>
      <c r="D1165" s="3">
        <v>3</v>
      </c>
    </row>
    <row r="1166" spans="1:5" x14ac:dyDescent="0.25">
      <c r="A1166">
        <v>3171</v>
      </c>
      <c r="D1166" s="3">
        <v>3</v>
      </c>
    </row>
    <row r="1167" spans="1:5" x14ac:dyDescent="0.25">
      <c r="A1167">
        <v>3172</v>
      </c>
      <c r="C1167" s="4">
        <v>2</v>
      </c>
      <c r="D1167" s="3">
        <v>3</v>
      </c>
    </row>
    <row r="1168" spans="1:5" x14ac:dyDescent="0.25">
      <c r="A1168">
        <v>3173</v>
      </c>
      <c r="C1168" s="4">
        <v>2</v>
      </c>
      <c r="D1168" s="3">
        <v>3</v>
      </c>
    </row>
    <row r="1169" spans="1:5" x14ac:dyDescent="0.25">
      <c r="A1169">
        <v>3174</v>
      </c>
      <c r="C1169" s="4">
        <v>2</v>
      </c>
      <c r="D1169" s="3">
        <v>3</v>
      </c>
    </row>
    <row r="1170" spans="1:5" x14ac:dyDescent="0.25">
      <c r="A1170">
        <v>3175</v>
      </c>
      <c r="C1170" s="4">
        <v>2</v>
      </c>
      <c r="D1170" s="3">
        <v>3</v>
      </c>
    </row>
    <row r="1171" spans="1:5" x14ac:dyDescent="0.25">
      <c r="A1171">
        <v>3176</v>
      </c>
      <c r="C1171" s="4">
        <v>2</v>
      </c>
    </row>
    <row r="1172" spans="1:5" x14ac:dyDescent="0.25">
      <c r="A1172">
        <v>3177</v>
      </c>
      <c r="C1172" s="4">
        <v>2</v>
      </c>
    </row>
    <row r="1173" spans="1:5" x14ac:dyDescent="0.25">
      <c r="A1173">
        <v>3178</v>
      </c>
      <c r="C1173" s="4">
        <v>2</v>
      </c>
    </row>
    <row r="1174" spans="1:5" x14ac:dyDescent="0.25">
      <c r="A1174">
        <v>3179</v>
      </c>
      <c r="C1174" s="4">
        <v>2</v>
      </c>
    </row>
    <row r="1175" spans="1:5" x14ac:dyDescent="0.25">
      <c r="A1175">
        <v>3180</v>
      </c>
      <c r="C1175" s="4">
        <v>2</v>
      </c>
    </row>
    <row r="1176" spans="1:5" x14ac:dyDescent="0.25">
      <c r="A1176">
        <v>3181</v>
      </c>
      <c r="C1176" s="4">
        <v>2</v>
      </c>
    </row>
    <row r="1177" spans="1:5" x14ac:dyDescent="0.25">
      <c r="A1177">
        <v>3182</v>
      </c>
      <c r="C1177" s="4">
        <v>2</v>
      </c>
      <c r="E1177" s="1">
        <v>4</v>
      </c>
    </row>
    <row r="1178" spans="1:5" x14ac:dyDescent="0.25">
      <c r="A1178">
        <v>3183</v>
      </c>
      <c r="C1178" s="4">
        <v>2</v>
      </c>
      <c r="E1178" s="1">
        <v>4</v>
      </c>
    </row>
    <row r="1179" spans="1:5" x14ac:dyDescent="0.25">
      <c r="A1179">
        <v>3184</v>
      </c>
      <c r="C1179" s="4">
        <v>2</v>
      </c>
      <c r="E1179" s="1">
        <v>4</v>
      </c>
    </row>
    <row r="1180" spans="1:5" x14ac:dyDescent="0.25">
      <c r="A1180">
        <v>3185</v>
      </c>
      <c r="C1180" s="4">
        <v>2</v>
      </c>
      <c r="E1180" s="1">
        <v>4</v>
      </c>
    </row>
    <row r="1181" spans="1:5" x14ac:dyDescent="0.25">
      <c r="A1181">
        <v>3186</v>
      </c>
      <c r="B1181" s="2">
        <v>1</v>
      </c>
      <c r="C1181" s="4">
        <v>2</v>
      </c>
      <c r="E1181" s="1">
        <v>4</v>
      </c>
    </row>
    <row r="1182" spans="1:5" x14ac:dyDescent="0.25">
      <c r="A1182">
        <v>3187</v>
      </c>
      <c r="B1182" s="2">
        <v>1</v>
      </c>
      <c r="C1182" s="4">
        <v>2</v>
      </c>
      <c r="E1182" s="1">
        <v>4</v>
      </c>
    </row>
    <row r="1183" spans="1:5" x14ac:dyDescent="0.25">
      <c r="A1183">
        <v>3188</v>
      </c>
      <c r="B1183" s="2">
        <v>1</v>
      </c>
      <c r="C1183" s="4">
        <v>2</v>
      </c>
      <c r="E1183" s="1">
        <v>4</v>
      </c>
    </row>
    <row r="1184" spans="1:5" x14ac:dyDescent="0.25">
      <c r="A1184">
        <v>3189</v>
      </c>
      <c r="B1184" s="2">
        <v>1</v>
      </c>
      <c r="E1184" s="1">
        <v>4</v>
      </c>
    </row>
    <row r="1185" spans="1:5" x14ac:dyDescent="0.25">
      <c r="A1185">
        <v>3190</v>
      </c>
      <c r="B1185" s="2">
        <v>1</v>
      </c>
      <c r="E1185" s="1">
        <v>4</v>
      </c>
    </row>
    <row r="1186" spans="1:5" x14ac:dyDescent="0.25">
      <c r="A1186">
        <v>3191</v>
      </c>
      <c r="B1186" s="2">
        <v>1</v>
      </c>
      <c r="E1186" s="1">
        <v>4</v>
      </c>
    </row>
    <row r="1187" spans="1:5" x14ac:dyDescent="0.25">
      <c r="A1187">
        <v>3192</v>
      </c>
      <c r="B1187" s="2">
        <v>1</v>
      </c>
      <c r="E1187" s="1">
        <v>4</v>
      </c>
    </row>
    <row r="1188" spans="1:5" x14ac:dyDescent="0.25">
      <c r="A1188">
        <v>3193</v>
      </c>
      <c r="B1188" s="2">
        <v>1</v>
      </c>
      <c r="D1188" s="3">
        <v>3</v>
      </c>
      <c r="E1188" s="1">
        <v>4</v>
      </c>
    </row>
    <row r="1189" spans="1:5" x14ac:dyDescent="0.25">
      <c r="A1189">
        <v>3194</v>
      </c>
      <c r="B1189" s="2">
        <v>1</v>
      </c>
      <c r="D1189" s="3">
        <v>3</v>
      </c>
      <c r="E1189" s="1">
        <v>4</v>
      </c>
    </row>
    <row r="1190" spans="1:5" x14ac:dyDescent="0.25">
      <c r="A1190">
        <v>3195</v>
      </c>
      <c r="B1190" s="2">
        <v>1</v>
      </c>
      <c r="D1190" s="3">
        <v>3</v>
      </c>
      <c r="E1190" s="1">
        <v>4</v>
      </c>
    </row>
    <row r="1191" spans="1:5" x14ac:dyDescent="0.25">
      <c r="A1191">
        <v>3196</v>
      </c>
      <c r="B1191" s="2">
        <v>1</v>
      </c>
      <c r="D1191" s="3">
        <v>3</v>
      </c>
      <c r="E1191" s="1">
        <v>4</v>
      </c>
    </row>
    <row r="1192" spans="1:5" x14ac:dyDescent="0.25">
      <c r="A1192">
        <v>3197</v>
      </c>
      <c r="B1192" s="2">
        <v>1</v>
      </c>
      <c r="D1192" s="3">
        <v>3</v>
      </c>
      <c r="E1192" s="1">
        <v>4</v>
      </c>
    </row>
    <row r="1193" spans="1:5" x14ac:dyDescent="0.25">
      <c r="A1193">
        <v>3198</v>
      </c>
      <c r="B1193" s="2">
        <v>1</v>
      </c>
      <c r="D1193" s="3">
        <v>3</v>
      </c>
      <c r="E1193" s="1">
        <v>4</v>
      </c>
    </row>
    <row r="1194" spans="1:5" x14ac:dyDescent="0.25">
      <c r="A1194">
        <v>3199</v>
      </c>
      <c r="B1194" s="2">
        <v>1</v>
      </c>
      <c r="D1194" s="3">
        <v>3</v>
      </c>
      <c r="E1194" s="1">
        <v>4</v>
      </c>
    </row>
    <row r="1195" spans="1:5" x14ac:dyDescent="0.25">
      <c r="A1195">
        <v>3200</v>
      </c>
      <c r="B1195" s="2">
        <v>1</v>
      </c>
      <c r="D1195" s="3">
        <v>3</v>
      </c>
      <c r="E1195" s="1">
        <v>4</v>
      </c>
    </row>
    <row r="1196" spans="1:5" x14ac:dyDescent="0.25">
      <c r="A1196">
        <v>3201</v>
      </c>
      <c r="B1196" s="2">
        <v>1</v>
      </c>
      <c r="D1196" s="3">
        <v>3</v>
      </c>
    </row>
    <row r="1197" spans="1:5" x14ac:dyDescent="0.25">
      <c r="A1197">
        <v>3202</v>
      </c>
      <c r="D1197" s="3">
        <v>3</v>
      </c>
    </row>
    <row r="1198" spans="1:5" x14ac:dyDescent="0.25">
      <c r="A1198">
        <v>3203</v>
      </c>
      <c r="C1198" s="4">
        <v>2</v>
      </c>
      <c r="D1198" s="3">
        <v>3</v>
      </c>
    </row>
    <row r="1199" spans="1:5" x14ac:dyDescent="0.25">
      <c r="A1199">
        <v>3204</v>
      </c>
      <c r="C1199" s="4">
        <v>2</v>
      </c>
      <c r="D1199" s="3">
        <v>3</v>
      </c>
    </row>
    <row r="1200" spans="1:5" x14ac:dyDescent="0.25">
      <c r="A1200">
        <v>3205</v>
      </c>
      <c r="C1200" s="4">
        <v>2</v>
      </c>
      <c r="D1200" s="3">
        <v>3</v>
      </c>
    </row>
    <row r="1201" spans="1:5" x14ac:dyDescent="0.25">
      <c r="A1201">
        <v>3206</v>
      </c>
      <c r="C1201" s="4">
        <v>2</v>
      </c>
      <c r="D1201" s="3">
        <v>3</v>
      </c>
    </row>
    <row r="1202" spans="1:5" x14ac:dyDescent="0.25">
      <c r="A1202">
        <v>3207</v>
      </c>
      <c r="C1202" s="4">
        <v>2</v>
      </c>
      <c r="D1202" s="3">
        <v>3</v>
      </c>
    </row>
    <row r="1203" spans="1:5" x14ac:dyDescent="0.25">
      <c r="A1203">
        <v>3208</v>
      </c>
      <c r="C1203" s="4">
        <v>2</v>
      </c>
      <c r="D1203" s="3">
        <v>3</v>
      </c>
    </row>
    <row r="1204" spans="1:5" x14ac:dyDescent="0.25">
      <c r="A1204">
        <v>3209</v>
      </c>
      <c r="C1204" s="4">
        <v>2</v>
      </c>
      <c r="D1204" s="3">
        <v>3</v>
      </c>
    </row>
    <row r="1205" spans="1:5" x14ac:dyDescent="0.25">
      <c r="A1205">
        <v>3210</v>
      </c>
      <c r="C1205" s="4">
        <v>2</v>
      </c>
      <c r="D1205" s="3">
        <v>3</v>
      </c>
    </row>
    <row r="1206" spans="1:5" x14ac:dyDescent="0.25">
      <c r="A1206">
        <v>3211</v>
      </c>
      <c r="C1206" s="4">
        <v>2</v>
      </c>
      <c r="D1206" s="3">
        <v>3</v>
      </c>
    </row>
    <row r="1207" spans="1:5" x14ac:dyDescent="0.25">
      <c r="A1207">
        <v>3212</v>
      </c>
      <c r="C1207" s="4">
        <v>2</v>
      </c>
      <c r="D1207" s="3">
        <v>3</v>
      </c>
    </row>
    <row r="1208" spans="1:5" x14ac:dyDescent="0.25">
      <c r="A1208">
        <v>3213</v>
      </c>
      <c r="C1208" s="4">
        <v>2</v>
      </c>
    </row>
    <row r="1209" spans="1:5" x14ac:dyDescent="0.25">
      <c r="A1209">
        <v>3214</v>
      </c>
      <c r="C1209" s="4">
        <v>2</v>
      </c>
    </row>
    <row r="1210" spans="1:5" x14ac:dyDescent="0.25">
      <c r="A1210">
        <v>3215</v>
      </c>
      <c r="C1210" s="4">
        <v>2</v>
      </c>
    </row>
    <row r="1211" spans="1:5" x14ac:dyDescent="0.25">
      <c r="A1211">
        <v>3216</v>
      </c>
      <c r="C1211" s="4">
        <v>2</v>
      </c>
      <c r="E1211" s="1">
        <v>4</v>
      </c>
    </row>
    <row r="1212" spans="1:5" x14ac:dyDescent="0.25">
      <c r="A1212">
        <v>3217</v>
      </c>
      <c r="C1212" s="4">
        <v>2</v>
      </c>
      <c r="E1212" s="1">
        <v>4</v>
      </c>
    </row>
    <row r="1213" spans="1:5" x14ac:dyDescent="0.25">
      <c r="A1213">
        <v>3218</v>
      </c>
      <c r="C1213" s="4">
        <v>2</v>
      </c>
      <c r="E1213" s="1">
        <v>4</v>
      </c>
    </row>
    <row r="1214" spans="1:5" x14ac:dyDescent="0.25">
      <c r="A1214">
        <v>3219</v>
      </c>
      <c r="C1214" s="4">
        <v>2</v>
      </c>
      <c r="E1214" s="1">
        <v>4</v>
      </c>
    </row>
    <row r="1215" spans="1:5" x14ac:dyDescent="0.25">
      <c r="A1215">
        <v>3220</v>
      </c>
      <c r="C1215" s="4">
        <v>2</v>
      </c>
      <c r="E1215" s="1">
        <v>4</v>
      </c>
    </row>
    <row r="1216" spans="1:5" x14ac:dyDescent="0.25">
      <c r="A1216">
        <v>3221</v>
      </c>
      <c r="C1216" s="4">
        <v>2</v>
      </c>
      <c r="E1216" s="1">
        <v>4</v>
      </c>
    </row>
    <row r="1217" spans="1:5" x14ac:dyDescent="0.25">
      <c r="A1217">
        <v>3222</v>
      </c>
      <c r="E1217" s="1">
        <v>4</v>
      </c>
    </row>
    <row r="1218" spans="1:5" x14ac:dyDescent="0.25">
      <c r="A1218">
        <v>3223</v>
      </c>
      <c r="E1218" s="1">
        <v>4</v>
      </c>
    </row>
    <row r="1219" spans="1:5" x14ac:dyDescent="0.25">
      <c r="A1219">
        <v>3224</v>
      </c>
      <c r="B1219" s="2">
        <v>1</v>
      </c>
      <c r="E1219" s="1">
        <v>4</v>
      </c>
    </row>
    <row r="1220" spans="1:5" x14ac:dyDescent="0.25">
      <c r="A1220">
        <v>3225</v>
      </c>
      <c r="B1220" s="2">
        <v>1</v>
      </c>
      <c r="E1220" s="1">
        <v>4</v>
      </c>
    </row>
    <row r="1221" spans="1:5" x14ac:dyDescent="0.25">
      <c r="A1221">
        <v>3226</v>
      </c>
      <c r="B1221" s="2">
        <v>1</v>
      </c>
      <c r="E1221" s="1">
        <v>4</v>
      </c>
    </row>
    <row r="1222" spans="1:5" x14ac:dyDescent="0.25">
      <c r="A1222">
        <v>3227</v>
      </c>
      <c r="B1222" s="2">
        <v>1</v>
      </c>
      <c r="E1222" s="1">
        <v>4</v>
      </c>
    </row>
    <row r="1223" spans="1:5" x14ac:dyDescent="0.25">
      <c r="A1223">
        <v>3228</v>
      </c>
      <c r="B1223" s="2">
        <v>1</v>
      </c>
      <c r="E1223" s="1">
        <v>4</v>
      </c>
    </row>
    <row r="1224" spans="1:5" x14ac:dyDescent="0.25">
      <c r="A1224">
        <v>3229</v>
      </c>
      <c r="B1224" s="2">
        <v>1</v>
      </c>
      <c r="E1224" s="1">
        <v>4</v>
      </c>
    </row>
    <row r="1225" spans="1:5" x14ac:dyDescent="0.25">
      <c r="A1225">
        <v>3230</v>
      </c>
      <c r="B1225" s="2">
        <v>1</v>
      </c>
      <c r="E1225" s="1">
        <v>4</v>
      </c>
    </row>
    <row r="1226" spans="1:5" x14ac:dyDescent="0.25">
      <c r="A1226">
        <v>3231</v>
      </c>
      <c r="B1226" s="2">
        <v>1</v>
      </c>
      <c r="E1226" s="1">
        <v>4</v>
      </c>
    </row>
    <row r="1227" spans="1:5" x14ac:dyDescent="0.25">
      <c r="A1227">
        <v>3232</v>
      </c>
      <c r="B1227" s="2">
        <v>1</v>
      </c>
      <c r="E1227" s="1">
        <v>4</v>
      </c>
    </row>
    <row r="1228" spans="1:5" x14ac:dyDescent="0.25">
      <c r="A1228">
        <v>3233</v>
      </c>
      <c r="B1228" s="2">
        <v>1</v>
      </c>
      <c r="E1228" s="1">
        <v>4</v>
      </c>
    </row>
    <row r="1229" spans="1:5" x14ac:dyDescent="0.25">
      <c r="A1229">
        <v>3234</v>
      </c>
      <c r="B1229" s="2">
        <v>1</v>
      </c>
      <c r="E1229" s="1">
        <v>4</v>
      </c>
    </row>
    <row r="1230" spans="1:5" x14ac:dyDescent="0.25">
      <c r="A1230">
        <v>3235</v>
      </c>
      <c r="B1230" s="2">
        <v>1</v>
      </c>
      <c r="E1230" s="1">
        <v>4</v>
      </c>
    </row>
    <row r="1231" spans="1:5" x14ac:dyDescent="0.25">
      <c r="A1231">
        <v>3236</v>
      </c>
      <c r="B1231" s="2">
        <v>1</v>
      </c>
    </row>
    <row r="1232" spans="1:5" x14ac:dyDescent="0.25">
      <c r="A1232">
        <v>3237</v>
      </c>
      <c r="B1232" s="2">
        <v>1</v>
      </c>
    </row>
    <row r="1233" spans="1:4" x14ac:dyDescent="0.25">
      <c r="A1233">
        <v>3238</v>
      </c>
      <c r="B1233" s="2">
        <v>1</v>
      </c>
      <c r="D1233" s="3">
        <v>3</v>
      </c>
    </row>
    <row r="1234" spans="1:4" x14ac:dyDescent="0.25">
      <c r="A1234">
        <v>3239</v>
      </c>
      <c r="B1234" s="2">
        <v>1</v>
      </c>
      <c r="C1234" s="4">
        <v>2</v>
      </c>
      <c r="D1234" s="3">
        <v>3</v>
      </c>
    </row>
    <row r="1235" spans="1:4" x14ac:dyDescent="0.25">
      <c r="A1235">
        <v>3240</v>
      </c>
      <c r="B1235" s="2">
        <v>1</v>
      </c>
      <c r="C1235" s="4">
        <v>2</v>
      </c>
      <c r="D1235" s="3">
        <v>3</v>
      </c>
    </row>
    <row r="1236" spans="1:4" x14ac:dyDescent="0.25">
      <c r="A1236">
        <v>3241</v>
      </c>
      <c r="B1236" s="2">
        <v>1</v>
      </c>
      <c r="C1236" s="4">
        <v>2</v>
      </c>
      <c r="D1236" s="3">
        <v>3</v>
      </c>
    </row>
    <row r="1237" spans="1:4" x14ac:dyDescent="0.25">
      <c r="A1237">
        <v>3242</v>
      </c>
      <c r="C1237" s="4">
        <v>2</v>
      </c>
      <c r="D1237" s="3">
        <v>3</v>
      </c>
    </row>
    <row r="1238" spans="1:4" x14ac:dyDescent="0.25">
      <c r="A1238">
        <v>3243</v>
      </c>
      <c r="C1238" s="4">
        <v>2</v>
      </c>
      <c r="D1238" s="3">
        <v>3</v>
      </c>
    </row>
    <row r="1239" spans="1:4" x14ac:dyDescent="0.25">
      <c r="A1239">
        <v>3244</v>
      </c>
      <c r="C1239" s="4">
        <v>2</v>
      </c>
      <c r="D1239" s="3">
        <v>3</v>
      </c>
    </row>
    <row r="1240" spans="1:4" x14ac:dyDescent="0.25">
      <c r="A1240">
        <v>3245</v>
      </c>
      <c r="C1240" s="4">
        <v>2</v>
      </c>
      <c r="D1240" s="3">
        <v>3</v>
      </c>
    </row>
    <row r="1241" spans="1:4" x14ac:dyDescent="0.25">
      <c r="A1241">
        <v>3246</v>
      </c>
      <c r="C1241" s="4">
        <v>2</v>
      </c>
      <c r="D1241" s="3">
        <v>3</v>
      </c>
    </row>
    <row r="1242" spans="1:4" x14ac:dyDescent="0.25">
      <c r="A1242">
        <v>3247</v>
      </c>
      <c r="C1242" s="4">
        <v>2</v>
      </c>
      <c r="D1242" s="3">
        <v>3</v>
      </c>
    </row>
    <row r="1243" spans="1:4" x14ac:dyDescent="0.25">
      <c r="A1243">
        <v>3248</v>
      </c>
      <c r="C1243" s="4">
        <v>2</v>
      </c>
      <c r="D1243" s="3">
        <v>3</v>
      </c>
    </row>
    <row r="1244" spans="1:4" x14ac:dyDescent="0.25">
      <c r="A1244">
        <v>3249</v>
      </c>
      <c r="C1244" s="4">
        <v>2</v>
      </c>
      <c r="D1244" s="3">
        <v>3</v>
      </c>
    </row>
    <row r="1245" spans="1:4" x14ac:dyDescent="0.25">
      <c r="A1245">
        <v>3250</v>
      </c>
      <c r="C1245" s="4">
        <v>2</v>
      </c>
      <c r="D1245" s="3">
        <v>3</v>
      </c>
    </row>
    <row r="1246" spans="1:4" x14ac:dyDescent="0.25">
      <c r="A1246">
        <v>3251</v>
      </c>
      <c r="C1246" s="4">
        <v>2</v>
      </c>
      <c r="D1246" s="3">
        <v>3</v>
      </c>
    </row>
    <row r="1247" spans="1:4" x14ac:dyDescent="0.25">
      <c r="A1247">
        <v>3252</v>
      </c>
      <c r="C1247" s="4">
        <v>2</v>
      </c>
      <c r="D1247" s="3">
        <v>3</v>
      </c>
    </row>
    <row r="1248" spans="1:4" x14ac:dyDescent="0.25">
      <c r="A1248">
        <v>3253</v>
      </c>
      <c r="C1248" s="4">
        <v>2</v>
      </c>
      <c r="D1248" s="3">
        <v>3</v>
      </c>
    </row>
    <row r="1249" spans="1:5" x14ac:dyDescent="0.25">
      <c r="A1249">
        <v>3254</v>
      </c>
      <c r="C1249" s="4">
        <v>2</v>
      </c>
      <c r="D1249" s="3">
        <v>3</v>
      </c>
    </row>
    <row r="1250" spans="1:5" x14ac:dyDescent="0.25">
      <c r="A1250">
        <v>3255</v>
      </c>
      <c r="C1250" s="4">
        <v>2</v>
      </c>
      <c r="D1250" s="3">
        <v>3</v>
      </c>
    </row>
    <row r="1251" spans="1:5" x14ac:dyDescent="0.25">
      <c r="A1251">
        <v>3256</v>
      </c>
      <c r="C1251" s="4">
        <v>2</v>
      </c>
      <c r="D1251" s="3">
        <v>3</v>
      </c>
      <c r="E1251" s="1">
        <v>4</v>
      </c>
    </row>
    <row r="1252" spans="1:5" x14ac:dyDescent="0.25">
      <c r="A1252">
        <v>3257</v>
      </c>
      <c r="C1252" s="4">
        <v>2</v>
      </c>
      <c r="D1252" s="3">
        <v>3</v>
      </c>
      <c r="E1252" s="1">
        <v>4</v>
      </c>
    </row>
    <row r="1253" spans="1:5" x14ac:dyDescent="0.25">
      <c r="A1253">
        <v>3258</v>
      </c>
      <c r="C1253" s="4">
        <v>2</v>
      </c>
      <c r="D1253" s="3">
        <v>3</v>
      </c>
      <c r="E1253" s="1">
        <v>4</v>
      </c>
    </row>
    <row r="1254" spans="1:5" x14ac:dyDescent="0.25">
      <c r="A1254">
        <v>3259</v>
      </c>
      <c r="C1254" s="4">
        <v>2</v>
      </c>
      <c r="E1254" s="1">
        <v>4</v>
      </c>
    </row>
    <row r="1255" spans="1:5" x14ac:dyDescent="0.25">
      <c r="A1255">
        <v>3260</v>
      </c>
      <c r="E1255" s="1">
        <v>4</v>
      </c>
    </row>
    <row r="1256" spans="1:5" x14ac:dyDescent="0.25">
      <c r="A1256">
        <v>3261</v>
      </c>
      <c r="E1256" s="1">
        <v>4</v>
      </c>
    </row>
    <row r="1257" spans="1:5" x14ac:dyDescent="0.25">
      <c r="A1257">
        <v>3262</v>
      </c>
      <c r="E1257" s="1">
        <v>4</v>
      </c>
    </row>
    <row r="1258" spans="1:5" x14ac:dyDescent="0.25">
      <c r="A1258">
        <v>3263</v>
      </c>
      <c r="E1258" s="1">
        <v>4</v>
      </c>
    </row>
    <row r="1259" spans="1:5" x14ac:dyDescent="0.25">
      <c r="A1259">
        <v>3264</v>
      </c>
      <c r="B1259" s="2">
        <v>1</v>
      </c>
      <c r="E1259" s="1">
        <v>4</v>
      </c>
    </row>
    <row r="1260" spans="1:5" x14ac:dyDescent="0.25">
      <c r="A1260">
        <v>3265</v>
      </c>
      <c r="B1260" s="2">
        <v>1</v>
      </c>
      <c r="E1260" s="1">
        <v>4</v>
      </c>
    </row>
    <row r="1261" spans="1:5" x14ac:dyDescent="0.25">
      <c r="A1261">
        <v>3266</v>
      </c>
      <c r="B1261" s="2">
        <v>1</v>
      </c>
      <c r="E1261" s="1">
        <v>4</v>
      </c>
    </row>
    <row r="1262" spans="1:5" x14ac:dyDescent="0.25">
      <c r="A1262">
        <v>3267</v>
      </c>
      <c r="B1262" s="2">
        <v>1</v>
      </c>
      <c r="E1262" s="1">
        <v>4</v>
      </c>
    </row>
    <row r="1263" spans="1:5" x14ac:dyDescent="0.25">
      <c r="A1263">
        <v>3268</v>
      </c>
      <c r="B1263" s="2">
        <v>1</v>
      </c>
      <c r="E1263" s="1">
        <v>4</v>
      </c>
    </row>
    <row r="1264" spans="1:5" x14ac:dyDescent="0.25">
      <c r="A1264">
        <v>3269</v>
      </c>
      <c r="B1264" s="2">
        <v>1</v>
      </c>
      <c r="E1264" s="1">
        <v>4</v>
      </c>
    </row>
    <row r="1265" spans="1:5" x14ac:dyDescent="0.25">
      <c r="A1265">
        <v>3270</v>
      </c>
      <c r="B1265" s="2">
        <v>1</v>
      </c>
      <c r="E1265" s="1">
        <v>4</v>
      </c>
    </row>
    <row r="1266" spans="1:5" x14ac:dyDescent="0.25">
      <c r="A1266">
        <v>3271</v>
      </c>
      <c r="B1266" s="2">
        <v>1</v>
      </c>
      <c r="E1266" s="1">
        <v>4</v>
      </c>
    </row>
    <row r="1267" spans="1:5" x14ac:dyDescent="0.25">
      <c r="A1267">
        <v>3272</v>
      </c>
      <c r="B1267" s="2">
        <v>1</v>
      </c>
      <c r="E1267" s="1">
        <v>4</v>
      </c>
    </row>
    <row r="1268" spans="1:5" x14ac:dyDescent="0.25">
      <c r="A1268">
        <v>3273</v>
      </c>
      <c r="B1268" s="2">
        <v>1</v>
      </c>
      <c r="E1268" s="1">
        <v>4</v>
      </c>
    </row>
    <row r="1269" spans="1:5" x14ac:dyDescent="0.25">
      <c r="A1269">
        <v>3274</v>
      </c>
      <c r="B1269" s="2">
        <v>1</v>
      </c>
      <c r="E1269" s="1">
        <v>4</v>
      </c>
    </row>
    <row r="1270" spans="1:5" x14ac:dyDescent="0.25">
      <c r="A1270">
        <v>3275</v>
      </c>
      <c r="B1270" s="2">
        <v>1</v>
      </c>
      <c r="E1270" s="1">
        <v>4</v>
      </c>
    </row>
    <row r="1271" spans="1:5" x14ac:dyDescent="0.25">
      <c r="A1271">
        <v>3276</v>
      </c>
      <c r="B1271" s="2">
        <v>1</v>
      </c>
      <c r="E1271" s="1">
        <v>4</v>
      </c>
    </row>
    <row r="1272" spans="1:5" x14ac:dyDescent="0.25">
      <c r="A1272">
        <v>3277</v>
      </c>
      <c r="B1272" s="2">
        <v>1</v>
      </c>
      <c r="E1272" s="1">
        <v>4</v>
      </c>
    </row>
    <row r="1273" spans="1:5" x14ac:dyDescent="0.25">
      <c r="A1273">
        <v>3278</v>
      </c>
      <c r="B1273" s="2">
        <v>1</v>
      </c>
      <c r="E1273" s="1">
        <v>4</v>
      </c>
    </row>
    <row r="1274" spans="1:5" x14ac:dyDescent="0.25">
      <c r="A1274">
        <v>3279</v>
      </c>
      <c r="B1274" s="2">
        <v>1</v>
      </c>
    </row>
    <row r="1275" spans="1:5" x14ac:dyDescent="0.25">
      <c r="A1275">
        <v>3280</v>
      </c>
      <c r="B1275" s="2">
        <v>1</v>
      </c>
    </row>
    <row r="1276" spans="1:5" x14ac:dyDescent="0.25">
      <c r="A1276">
        <v>3281</v>
      </c>
      <c r="B1276" s="2">
        <v>1</v>
      </c>
      <c r="C1276" s="4">
        <v>2</v>
      </c>
    </row>
    <row r="1277" spans="1:5" x14ac:dyDescent="0.25">
      <c r="A1277">
        <v>3282</v>
      </c>
      <c r="B1277" s="2">
        <v>1</v>
      </c>
      <c r="C1277" s="4">
        <v>2</v>
      </c>
    </row>
    <row r="1278" spans="1:5" x14ac:dyDescent="0.25">
      <c r="A1278">
        <v>3283</v>
      </c>
      <c r="B1278" s="2">
        <v>1</v>
      </c>
      <c r="C1278" s="4">
        <v>2</v>
      </c>
    </row>
    <row r="1279" spans="1:5" x14ac:dyDescent="0.25">
      <c r="A1279">
        <v>3284</v>
      </c>
      <c r="C1279" s="4">
        <v>2</v>
      </c>
      <c r="D1279" s="3">
        <v>3</v>
      </c>
    </row>
    <row r="1280" spans="1:5" x14ac:dyDescent="0.25">
      <c r="A1280">
        <v>3285</v>
      </c>
      <c r="C1280" s="4">
        <v>2</v>
      </c>
      <c r="D1280" s="3">
        <v>3</v>
      </c>
    </row>
    <row r="1281" spans="1:6" x14ac:dyDescent="0.25">
      <c r="A1281">
        <v>3286</v>
      </c>
      <c r="C1281" s="4">
        <v>2</v>
      </c>
      <c r="D1281" s="3">
        <v>3</v>
      </c>
    </row>
    <row r="1282" spans="1:6" x14ac:dyDescent="0.25">
      <c r="A1282">
        <v>3287</v>
      </c>
      <c r="C1282" s="4">
        <v>2</v>
      </c>
      <c r="D1282" s="3">
        <v>3</v>
      </c>
    </row>
    <row r="1283" spans="1:6" x14ac:dyDescent="0.25">
      <c r="A1283">
        <v>3288</v>
      </c>
      <c r="C1283" s="4">
        <v>2</v>
      </c>
      <c r="D1283" s="3">
        <v>3</v>
      </c>
    </row>
    <row r="1284" spans="1:6" x14ac:dyDescent="0.25">
      <c r="A1284">
        <v>3289</v>
      </c>
      <c r="C1284" s="4">
        <v>2</v>
      </c>
      <c r="D1284" s="3">
        <v>3</v>
      </c>
    </row>
    <row r="1285" spans="1:6" x14ac:dyDescent="0.25">
      <c r="A1285">
        <v>3290</v>
      </c>
      <c r="C1285" s="4">
        <v>2</v>
      </c>
      <c r="D1285" s="3">
        <v>3</v>
      </c>
    </row>
    <row r="1286" spans="1:6" x14ac:dyDescent="0.25">
      <c r="A1286">
        <v>3291</v>
      </c>
      <c r="C1286" s="4">
        <v>2</v>
      </c>
      <c r="D1286" s="3">
        <v>3</v>
      </c>
    </row>
    <row r="1287" spans="1:6" x14ac:dyDescent="0.25">
      <c r="A1287">
        <v>3292</v>
      </c>
      <c r="C1287" s="4">
        <v>2</v>
      </c>
      <c r="D1287" s="3">
        <v>3</v>
      </c>
    </row>
    <row r="1288" spans="1:6" x14ac:dyDescent="0.25">
      <c r="A1288">
        <v>3293</v>
      </c>
      <c r="C1288" s="4">
        <v>2</v>
      </c>
      <c r="D1288" s="3">
        <v>3</v>
      </c>
    </row>
    <row r="1289" spans="1:6" x14ac:dyDescent="0.25">
      <c r="A1289">
        <v>3294</v>
      </c>
      <c r="F1289" t="s">
        <v>22</v>
      </c>
    </row>
    <row r="1290" spans="1:6" x14ac:dyDescent="0.25">
      <c r="A1290">
        <v>3391</v>
      </c>
    </row>
    <row r="1291" spans="1:6" x14ac:dyDescent="0.25">
      <c r="A1291">
        <v>3392</v>
      </c>
    </row>
    <row r="1292" spans="1:6" x14ac:dyDescent="0.25">
      <c r="A1292">
        <v>3393</v>
      </c>
      <c r="F1292" t="s">
        <v>22</v>
      </c>
    </row>
    <row r="1293" spans="1:6" x14ac:dyDescent="0.25">
      <c r="A1293">
        <v>3394</v>
      </c>
    </row>
    <row r="1294" spans="1:6" x14ac:dyDescent="0.25">
      <c r="A1294">
        <v>3395</v>
      </c>
    </row>
    <row r="1295" spans="1:6" x14ac:dyDescent="0.25">
      <c r="A1295">
        <v>3396</v>
      </c>
    </row>
    <row r="1296" spans="1:6" x14ac:dyDescent="0.25">
      <c r="A1296">
        <v>3397</v>
      </c>
    </row>
    <row r="1297" spans="1:4" x14ac:dyDescent="0.25">
      <c r="A1297">
        <v>3398</v>
      </c>
    </row>
    <row r="1298" spans="1:4" x14ac:dyDescent="0.25">
      <c r="A1298">
        <v>3399</v>
      </c>
    </row>
    <row r="1299" spans="1:4" x14ac:dyDescent="0.25">
      <c r="A1299">
        <v>3400</v>
      </c>
      <c r="D1299" s="3">
        <v>3</v>
      </c>
    </row>
    <row r="1300" spans="1:4" x14ac:dyDescent="0.25">
      <c r="A1300">
        <v>3401</v>
      </c>
      <c r="D1300" s="3">
        <v>3</v>
      </c>
    </row>
    <row r="1301" spans="1:4" x14ac:dyDescent="0.25">
      <c r="A1301">
        <v>3402</v>
      </c>
      <c r="D1301" s="3">
        <v>3</v>
      </c>
    </row>
    <row r="1302" spans="1:4" x14ac:dyDescent="0.25">
      <c r="A1302">
        <v>3403</v>
      </c>
      <c r="D1302" s="3">
        <v>3</v>
      </c>
    </row>
    <row r="1303" spans="1:4" x14ac:dyDescent="0.25">
      <c r="A1303">
        <v>3404</v>
      </c>
      <c r="C1303" s="4">
        <v>2</v>
      </c>
      <c r="D1303" s="3">
        <v>3</v>
      </c>
    </row>
    <row r="1304" spans="1:4" x14ac:dyDescent="0.25">
      <c r="A1304">
        <v>3405</v>
      </c>
      <c r="C1304" s="4">
        <v>2</v>
      </c>
      <c r="D1304" s="3">
        <v>3</v>
      </c>
    </row>
    <row r="1305" spans="1:4" x14ac:dyDescent="0.25">
      <c r="A1305">
        <v>3406</v>
      </c>
      <c r="C1305" s="4">
        <v>2</v>
      </c>
      <c r="D1305" s="3">
        <v>3</v>
      </c>
    </row>
    <row r="1306" spans="1:4" x14ac:dyDescent="0.25">
      <c r="A1306">
        <v>3407</v>
      </c>
      <c r="C1306" s="4">
        <v>2</v>
      </c>
      <c r="D1306" s="3">
        <v>3</v>
      </c>
    </row>
    <row r="1307" spans="1:4" x14ac:dyDescent="0.25">
      <c r="A1307">
        <v>3408</v>
      </c>
      <c r="C1307" s="4">
        <v>2</v>
      </c>
      <c r="D1307" s="3">
        <v>3</v>
      </c>
    </row>
    <row r="1308" spans="1:4" x14ac:dyDescent="0.25">
      <c r="A1308">
        <v>3409</v>
      </c>
      <c r="C1308" s="4">
        <v>2</v>
      </c>
      <c r="D1308" s="3">
        <v>3</v>
      </c>
    </row>
    <row r="1309" spans="1:4" x14ac:dyDescent="0.25">
      <c r="A1309">
        <v>3410</v>
      </c>
      <c r="C1309" s="4">
        <v>2</v>
      </c>
      <c r="D1309" s="3">
        <v>3</v>
      </c>
    </row>
    <row r="1310" spans="1:4" x14ac:dyDescent="0.25">
      <c r="A1310">
        <v>3411</v>
      </c>
      <c r="C1310" s="4">
        <v>2</v>
      </c>
      <c r="D1310" s="3">
        <v>3</v>
      </c>
    </row>
    <row r="1311" spans="1:4" x14ac:dyDescent="0.25">
      <c r="A1311">
        <v>3412</v>
      </c>
      <c r="C1311" s="4">
        <v>2</v>
      </c>
      <c r="D1311" s="3">
        <v>3</v>
      </c>
    </row>
    <row r="1312" spans="1:4" x14ac:dyDescent="0.25">
      <c r="A1312">
        <v>3413</v>
      </c>
      <c r="C1312" s="4">
        <v>2</v>
      </c>
      <c r="D1312" s="3">
        <v>3</v>
      </c>
    </row>
    <row r="1313" spans="1:5" x14ac:dyDescent="0.25">
      <c r="A1313">
        <v>3414</v>
      </c>
      <c r="C1313" s="4">
        <v>2</v>
      </c>
      <c r="D1313" s="3">
        <v>3</v>
      </c>
    </row>
    <row r="1314" spans="1:5" x14ac:dyDescent="0.25">
      <c r="A1314">
        <v>3415</v>
      </c>
      <c r="C1314" s="4">
        <v>2</v>
      </c>
      <c r="D1314" s="3">
        <v>3</v>
      </c>
      <c r="E1314" s="1">
        <v>4</v>
      </c>
    </row>
    <row r="1315" spans="1:5" x14ac:dyDescent="0.25">
      <c r="A1315">
        <v>3416</v>
      </c>
      <c r="C1315" s="4">
        <v>2</v>
      </c>
      <c r="E1315" s="1">
        <v>4</v>
      </c>
    </row>
    <row r="1316" spans="1:5" x14ac:dyDescent="0.25">
      <c r="A1316">
        <v>3417</v>
      </c>
      <c r="C1316" s="4">
        <v>2</v>
      </c>
      <c r="E1316" s="1">
        <v>4</v>
      </c>
    </row>
    <row r="1317" spans="1:5" x14ac:dyDescent="0.25">
      <c r="A1317">
        <v>3418</v>
      </c>
      <c r="E1317" s="1">
        <v>4</v>
      </c>
    </row>
    <row r="1318" spans="1:5" x14ac:dyDescent="0.25">
      <c r="A1318">
        <v>3419</v>
      </c>
      <c r="E1318" s="1">
        <v>4</v>
      </c>
    </row>
    <row r="1319" spans="1:5" x14ac:dyDescent="0.25">
      <c r="A1319">
        <v>3420</v>
      </c>
      <c r="E1319" s="1">
        <v>4</v>
      </c>
    </row>
    <row r="1320" spans="1:5" x14ac:dyDescent="0.25">
      <c r="A1320">
        <v>3421</v>
      </c>
      <c r="B1320" s="2">
        <v>1</v>
      </c>
      <c r="E1320" s="1">
        <v>4</v>
      </c>
    </row>
    <row r="1321" spans="1:5" x14ac:dyDescent="0.25">
      <c r="A1321">
        <v>3422</v>
      </c>
      <c r="B1321" s="2">
        <v>1</v>
      </c>
      <c r="E1321" s="1">
        <v>4</v>
      </c>
    </row>
    <row r="1322" spans="1:5" x14ac:dyDescent="0.25">
      <c r="A1322">
        <v>3423</v>
      </c>
      <c r="B1322" s="2">
        <v>1</v>
      </c>
      <c r="E1322" s="1">
        <v>4</v>
      </c>
    </row>
    <row r="1323" spans="1:5" x14ac:dyDescent="0.25">
      <c r="A1323">
        <v>3424</v>
      </c>
      <c r="B1323" s="2">
        <v>1</v>
      </c>
      <c r="E1323" s="1">
        <v>4</v>
      </c>
    </row>
    <row r="1324" spans="1:5" x14ac:dyDescent="0.25">
      <c r="A1324">
        <v>3425</v>
      </c>
      <c r="B1324" s="2">
        <v>1</v>
      </c>
      <c r="E1324" s="1">
        <v>4</v>
      </c>
    </row>
    <row r="1325" spans="1:5" x14ac:dyDescent="0.25">
      <c r="A1325">
        <v>3426</v>
      </c>
      <c r="B1325" s="2">
        <v>1</v>
      </c>
      <c r="E1325" s="1">
        <v>4</v>
      </c>
    </row>
    <row r="1326" spans="1:5" x14ac:dyDescent="0.25">
      <c r="A1326">
        <v>3427</v>
      </c>
      <c r="B1326" s="2">
        <v>1</v>
      </c>
      <c r="E1326" s="1">
        <v>4</v>
      </c>
    </row>
    <row r="1327" spans="1:5" x14ac:dyDescent="0.25">
      <c r="A1327">
        <v>3428</v>
      </c>
      <c r="B1327" s="2">
        <v>1</v>
      </c>
      <c r="E1327" s="1">
        <v>4</v>
      </c>
    </row>
    <row r="1328" spans="1:5" x14ac:dyDescent="0.25">
      <c r="A1328">
        <v>3429</v>
      </c>
      <c r="B1328" s="2">
        <v>1</v>
      </c>
      <c r="E1328" s="1">
        <v>4</v>
      </c>
    </row>
    <row r="1329" spans="1:5" x14ac:dyDescent="0.25">
      <c r="A1329">
        <v>3430</v>
      </c>
      <c r="B1329" s="2">
        <v>1</v>
      </c>
      <c r="E1329" s="1">
        <v>4</v>
      </c>
    </row>
    <row r="1330" spans="1:5" x14ac:dyDescent="0.25">
      <c r="A1330">
        <v>3431</v>
      </c>
      <c r="B1330" s="2">
        <v>1</v>
      </c>
      <c r="E1330" s="1">
        <v>4</v>
      </c>
    </row>
    <row r="1331" spans="1:5" x14ac:dyDescent="0.25">
      <c r="A1331">
        <v>3432</v>
      </c>
      <c r="B1331" s="2">
        <v>1</v>
      </c>
      <c r="E1331" s="1">
        <v>4</v>
      </c>
    </row>
    <row r="1332" spans="1:5" x14ac:dyDescent="0.25">
      <c r="A1332">
        <v>3433</v>
      </c>
      <c r="B1332" s="2">
        <v>1</v>
      </c>
    </row>
    <row r="1333" spans="1:5" x14ac:dyDescent="0.25">
      <c r="A1333">
        <v>3434</v>
      </c>
      <c r="B1333" s="2">
        <v>1</v>
      </c>
      <c r="D1333" s="3">
        <v>3</v>
      </c>
    </row>
    <row r="1334" spans="1:5" x14ac:dyDescent="0.25">
      <c r="A1334">
        <v>3435</v>
      </c>
      <c r="B1334" s="2">
        <v>1</v>
      </c>
      <c r="D1334" s="3">
        <v>3</v>
      </c>
    </row>
    <row r="1335" spans="1:5" x14ac:dyDescent="0.25">
      <c r="A1335">
        <v>3436</v>
      </c>
      <c r="D1335" s="3">
        <v>3</v>
      </c>
    </row>
    <row r="1336" spans="1:5" x14ac:dyDescent="0.25">
      <c r="A1336">
        <v>3437</v>
      </c>
      <c r="D1336" s="3">
        <v>3</v>
      </c>
    </row>
    <row r="1337" spans="1:5" x14ac:dyDescent="0.25">
      <c r="A1337">
        <v>3438</v>
      </c>
      <c r="D1337" s="3">
        <v>3</v>
      </c>
    </row>
    <row r="1338" spans="1:5" x14ac:dyDescent="0.25">
      <c r="A1338">
        <v>3439</v>
      </c>
      <c r="D1338" s="3">
        <v>3</v>
      </c>
    </row>
    <row r="1339" spans="1:5" x14ac:dyDescent="0.25">
      <c r="A1339">
        <v>3440</v>
      </c>
      <c r="C1339" s="4">
        <v>2</v>
      </c>
      <c r="D1339" s="3">
        <v>3</v>
      </c>
    </row>
    <row r="1340" spans="1:5" x14ac:dyDescent="0.25">
      <c r="A1340">
        <v>3441</v>
      </c>
      <c r="C1340" s="4">
        <v>2</v>
      </c>
      <c r="D1340" s="3">
        <v>3</v>
      </c>
    </row>
    <row r="1341" spans="1:5" x14ac:dyDescent="0.25">
      <c r="A1341">
        <v>3442</v>
      </c>
      <c r="C1341" s="4">
        <v>2</v>
      </c>
      <c r="D1341" s="3">
        <v>3</v>
      </c>
    </row>
    <row r="1342" spans="1:5" x14ac:dyDescent="0.25">
      <c r="A1342">
        <v>3443</v>
      </c>
      <c r="C1342" s="4">
        <v>2</v>
      </c>
      <c r="D1342" s="3">
        <v>3</v>
      </c>
    </row>
    <row r="1343" spans="1:5" x14ac:dyDescent="0.25">
      <c r="A1343">
        <v>3444</v>
      </c>
      <c r="C1343" s="4">
        <v>2</v>
      </c>
      <c r="D1343" s="3">
        <v>3</v>
      </c>
    </row>
    <row r="1344" spans="1:5" x14ac:dyDescent="0.25">
      <c r="A1344">
        <v>3445</v>
      </c>
      <c r="C1344" s="4">
        <v>2</v>
      </c>
      <c r="D1344" s="3">
        <v>3</v>
      </c>
    </row>
    <row r="1345" spans="1:5" x14ac:dyDescent="0.25">
      <c r="A1345">
        <v>3446</v>
      </c>
      <c r="C1345" s="4">
        <v>2</v>
      </c>
      <c r="D1345" s="3">
        <v>3</v>
      </c>
    </row>
    <row r="1346" spans="1:5" x14ac:dyDescent="0.25">
      <c r="A1346">
        <v>3447</v>
      </c>
      <c r="C1346" s="4">
        <v>2</v>
      </c>
      <c r="D1346" s="3">
        <v>3</v>
      </c>
    </row>
    <row r="1347" spans="1:5" x14ac:dyDescent="0.25">
      <c r="A1347">
        <v>3448</v>
      </c>
      <c r="C1347" s="4">
        <v>2</v>
      </c>
      <c r="D1347" s="3">
        <v>3</v>
      </c>
    </row>
    <row r="1348" spans="1:5" x14ac:dyDescent="0.25">
      <c r="A1348">
        <v>3449</v>
      </c>
      <c r="C1348" s="4">
        <v>2</v>
      </c>
      <c r="D1348" s="3">
        <v>3</v>
      </c>
    </row>
    <row r="1349" spans="1:5" x14ac:dyDescent="0.25">
      <c r="A1349">
        <v>3450</v>
      </c>
      <c r="C1349" s="4">
        <v>2</v>
      </c>
    </row>
    <row r="1350" spans="1:5" x14ac:dyDescent="0.25">
      <c r="A1350">
        <v>3451</v>
      </c>
      <c r="C1350" s="4">
        <v>2</v>
      </c>
    </row>
    <row r="1351" spans="1:5" x14ac:dyDescent="0.25">
      <c r="A1351">
        <v>3452</v>
      </c>
      <c r="C1351" s="4">
        <v>2</v>
      </c>
    </row>
    <row r="1352" spans="1:5" x14ac:dyDescent="0.25">
      <c r="A1352">
        <v>3453</v>
      </c>
      <c r="E1352" s="1">
        <v>4</v>
      </c>
    </row>
    <row r="1353" spans="1:5" x14ac:dyDescent="0.25">
      <c r="A1353">
        <v>3454</v>
      </c>
      <c r="B1353" s="2">
        <v>1</v>
      </c>
      <c r="E1353" s="1">
        <v>4</v>
      </c>
    </row>
    <row r="1354" spans="1:5" x14ac:dyDescent="0.25">
      <c r="A1354">
        <v>3455</v>
      </c>
      <c r="B1354" s="2">
        <v>1</v>
      </c>
      <c r="E1354" s="1">
        <v>4</v>
      </c>
    </row>
    <row r="1355" spans="1:5" x14ac:dyDescent="0.25">
      <c r="A1355">
        <v>3456</v>
      </c>
      <c r="B1355" s="2">
        <v>1</v>
      </c>
      <c r="E1355" s="1">
        <v>4</v>
      </c>
    </row>
    <row r="1356" spans="1:5" x14ac:dyDescent="0.25">
      <c r="A1356">
        <v>3457</v>
      </c>
      <c r="B1356" s="2">
        <v>1</v>
      </c>
      <c r="E1356" s="1">
        <v>4</v>
      </c>
    </row>
    <row r="1357" spans="1:5" x14ac:dyDescent="0.25">
      <c r="A1357">
        <v>3458</v>
      </c>
      <c r="B1357" s="2">
        <v>1</v>
      </c>
      <c r="E1357" s="1">
        <v>4</v>
      </c>
    </row>
    <row r="1358" spans="1:5" x14ac:dyDescent="0.25">
      <c r="A1358">
        <v>3459</v>
      </c>
      <c r="B1358" s="2">
        <v>1</v>
      </c>
      <c r="E1358" s="1">
        <v>4</v>
      </c>
    </row>
    <row r="1359" spans="1:5" x14ac:dyDescent="0.25">
      <c r="A1359">
        <v>3460</v>
      </c>
      <c r="B1359" s="2">
        <v>1</v>
      </c>
      <c r="E1359" s="1">
        <v>4</v>
      </c>
    </row>
    <row r="1360" spans="1:5" x14ac:dyDescent="0.25">
      <c r="A1360">
        <v>3461</v>
      </c>
      <c r="B1360" s="2">
        <v>1</v>
      </c>
      <c r="E1360" s="1">
        <v>4</v>
      </c>
    </row>
    <row r="1361" spans="1:5" x14ac:dyDescent="0.25">
      <c r="A1361">
        <v>3462</v>
      </c>
      <c r="B1361" s="2">
        <v>1</v>
      </c>
      <c r="E1361" s="1">
        <v>4</v>
      </c>
    </row>
    <row r="1362" spans="1:5" x14ac:dyDescent="0.25">
      <c r="A1362">
        <v>3463</v>
      </c>
      <c r="B1362" s="2">
        <v>1</v>
      </c>
      <c r="E1362" s="1">
        <v>4</v>
      </c>
    </row>
    <row r="1363" spans="1:5" x14ac:dyDescent="0.25">
      <c r="A1363">
        <v>3464</v>
      </c>
      <c r="B1363" s="2">
        <v>1</v>
      </c>
      <c r="E1363" s="1">
        <v>4</v>
      </c>
    </row>
    <row r="1364" spans="1:5" x14ac:dyDescent="0.25">
      <c r="A1364">
        <v>3465</v>
      </c>
      <c r="B1364" s="2">
        <v>1</v>
      </c>
      <c r="E1364" s="1">
        <v>4</v>
      </c>
    </row>
    <row r="1365" spans="1:5" x14ac:dyDescent="0.25">
      <c r="A1365">
        <v>3466</v>
      </c>
      <c r="B1365" s="2">
        <v>1</v>
      </c>
      <c r="E1365" s="1">
        <v>4</v>
      </c>
    </row>
    <row r="1366" spans="1:5" x14ac:dyDescent="0.25">
      <c r="A1366">
        <v>3467</v>
      </c>
      <c r="B1366" s="2">
        <v>1</v>
      </c>
      <c r="E1366" s="1">
        <v>4</v>
      </c>
    </row>
    <row r="1367" spans="1:5" x14ac:dyDescent="0.25">
      <c r="A1367">
        <v>3468</v>
      </c>
      <c r="B1367" s="2">
        <v>1</v>
      </c>
      <c r="E1367" s="1">
        <v>4</v>
      </c>
    </row>
    <row r="1368" spans="1:5" x14ac:dyDescent="0.25">
      <c r="A1368">
        <v>3469</v>
      </c>
      <c r="D1368" s="3">
        <v>3</v>
      </c>
      <c r="E1368" s="1">
        <v>4</v>
      </c>
    </row>
    <row r="1369" spans="1:5" x14ac:dyDescent="0.25">
      <c r="A1369">
        <v>3470</v>
      </c>
      <c r="D1369" s="3">
        <v>3</v>
      </c>
    </row>
    <row r="1370" spans="1:5" x14ac:dyDescent="0.25">
      <c r="A1370">
        <v>3471</v>
      </c>
      <c r="D1370" s="3">
        <v>3</v>
      </c>
    </row>
    <row r="1371" spans="1:5" x14ac:dyDescent="0.25">
      <c r="A1371">
        <v>3472</v>
      </c>
      <c r="D1371" s="3">
        <v>3</v>
      </c>
    </row>
    <row r="1372" spans="1:5" x14ac:dyDescent="0.25">
      <c r="A1372">
        <v>3473</v>
      </c>
      <c r="D1372" s="3">
        <v>3</v>
      </c>
    </row>
    <row r="1373" spans="1:5" x14ac:dyDescent="0.25">
      <c r="A1373">
        <v>3474</v>
      </c>
      <c r="C1373" s="4">
        <v>2</v>
      </c>
      <c r="D1373" s="3">
        <v>3</v>
      </c>
    </row>
    <row r="1374" spans="1:5" x14ac:dyDescent="0.25">
      <c r="A1374">
        <v>3475</v>
      </c>
      <c r="C1374" s="4">
        <v>2</v>
      </c>
      <c r="D1374" s="3">
        <v>3</v>
      </c>
    </row>
    <row r="1375" spans="1:5" x14ac:dyDescent="0.25">
      <c r="A1375">
        <v>3476</v>
      </c>
      <c r="C1375" s="4">
        <v>2</v>
      </c>
      <c r="D1375" s="3">
        <v>3</v>
      </c>
    </row>
    <row r="1376" spans="1:5" x14ac:dyDescent="0.25">
      <c r="A1376">
        <v>3477</v>
      </c>
      <c r="C1376" s="4">
        <v>2</v>
      </c>
      <c r="D1376" s="3">
        <v>3</v>
      </c>
    </row>
    <row r="1377" spans="1:5" x14ac:dyDescent="0.25">
      <c r="A1377">
        <v>3478</v>
      </c>
      <c r="C1377" s="4">
        <v>2</v>
      </c>
      <c r="D1377" s="3">
        <v>3</v>
      </c>
    </row>
    <row r="1378" spans="1:5" x14ac:dyDescent="0.25">
      <c r="A1378">
        <v>3479</v>
      </c>
      <c r="C1378" s="4">
        <v>2</v>
      </c>
      <c r="D1378" s="3">
        <v>3</v>
      </c>
    </row>
    <row r="1379" spans="1:5" x14ac:dyDescent="0.25">
      <c r="A1379">
        <v>3480</v>
      </c>
      <c r="C1379" s="4">
        <v>2</v>
      </c>
      <c r="D1379" s="3">
        <v>3</v>
      </c>
    </row>
    <row r="1380" spans="1:5" x14ac:dyDescent="0.25">
      <c r="A1380">
        <v>3481</v>
      </c>
      <c r="C1380" s="4">
        <v>2</v>
      </c>
      <c r="D1380" s="3">
        <v>3</v>
      </c>
    </row>
    <row r="1381" spans="1:5" x14ac:dyDescent="0.25">
      <c r="A1381">
        <v>3482</v>
      </c>
      <c r="C1381" s="4">
        <v>2</v>
      </c>
      <c r="D1381" s="3">
        <v>3</v>
      </c>
    </row>
    <row r="1382" spans="1:5" x14ac:dyDescent="0.25">
      <c r="A1382">
        <v>3483</v>
      </c>
      <c r="C1382" s="4">
        <v>2</v>
      </c>
      <c r="D1382" s="3">
        <v>3</v>
      </c>
    </row>
    <row r="1383" spans="1:5" x14ac:dyDescent="0.25">
      <c r="A1383">
        <v>3484</v>
      </c>
      <c r="C1383" s="4">
        <v>2</v>
      </c>
      <c r="D1383" s="3">
        <v>3</v>
      </c>
    </row>
    <row r="1384" spans="1:5" x14ac:dyDescent="0.25">
      <c r="A1384">
        <v>3485</v>
      </c>
      <c r="C1384" s="4">
        <v>2</v>
      </c>
    </row>
    <row r="1385" spans="1:5" x14ac:dyDescent="0.25">
      <c r="A1385">
        <v>3486</v>
      </c>
      <c r="C1385" s="4">
        <v>2</v>
      </c>
    </row>
    <row r="1386" spans="1:5" x14ac:dyDescent="0.25">
      <c r="A1386">
        <v>3487</v>
      </c>
      <c r="C1386" s="4">
        <v>2</v>
      </c>
    </row>
    <row r="1387" spans="1:5" x14ac:dyDescent="0.25">
      <c r="A1387">
        <v>3488</v>
      </c>
      <c r="B1387" s="2">
        <v>1</v>
      </c>
    </row>
    <row r="1388" spans="1:5" x14ac:dyDescent="0.25">
      <c r="A1388">
        <v>3489</v>
      </c>
      <c r="B1388" s="2">
        <v>1</v>
      </c>
    </row>
    <row r="1389" spans="1:5" x14ac:dyDescent="0.25">
      <c r="A1389">
        <v>3490</v>
      </c>
      <c r="B1389" s="2">
        <v>1</v>
      </c>
      <c r="E1389" s="1">
        <v>4</v>
      </c>
    </row>
    <row r="1390" spans="1:5" x14ac:dyDescent="0.25">
      <c r="A1390">
        <v>3491</v>
      </c>
      <c r="B1390" s="2">
        <v>1</v>
      </c>
      <c r="E1390" s="1">
        <v>4</v>
      </c>
    </row>
    <row r="1391" spans="1:5" x14ac:dyDescent="0.25">
      <c r="A1391">
        <v>3492</v>
      </c>
      <c r="B1391" s="2">
        <v>1</v>
      </c>
      <c r="E1391" s="1">
        <v>4</v>
      </c>
    </row>
    <row r="1392" spans="1:5" x14ac:dyDescent="0.25">
      <c r="A1392">
        <v>3493</v>
      </c>
      <c r="B1392" s="2">
        <v>1</v>
      </c>
      <c r="E1392" s="1">
        <v>4</v>
      </c>
    </row>
    <row r="1393" spans="1:5" x14ac:dyDescent="0.25">
      <c r="A1393">
        <v>3494</v>
      </c>
      <c r="B1393" s="2">
        <v>1</v>
      </c>
      <c r="E1393" s="1">
        <v>4</v>
      </c>
    </row>
    <row r="1394" spans="1:5" x14ac:dyDescent="0.25">
      <c r="A1394">
        <v>3495</v>
      </c>
      <c r="B1394" s="2">
        <v>1</v>
      </c>
      <c r="E1394" s="1">
        <v>4</v>
      </c>
    </row>
    <row r="1395" spans="1:5" x14ac:dyDescent="0.25">
      <c r="A1395">
        <v>3496</v>
      </c>
      <c r="B1395" s="2">
        <v>1</v>
      </c>
      <c r="E1395" s="1">
        <v>4</v>
      </c>
    </row>
    <row r="1396" spans="1:5" x14ac:dyDescent="0.25">
      <c r="A1396">
        <v>3497</v>
      </c>
      <c r="B1396" s="2">
        <v>1</v>
      </c>
      <c r="E1396" s="1">
        <v>4</v>
      </c>
    </row>
    <row r="1397" spans="1:5" x14ac:dyDescent="0.25">
      <c r="A1397">
        <v>3498</v>
      </c>
      <c r="B1397" s="2">
        <v>1</v>
      </c>
      <c r="E1397" s="1">
        <v>4</v>
      </c>
    </row>
    <row r="1398" spans="1:5" x14ac:dyDescent="0.25">
      <c r="A1398">
        <v>3499</v>
      </c>
      <c r="B1398" s="2">
        <v>1</v>
      </c>
      <c r="E1398" s="1">
        <v>4</v>
      </c>
    </row>
    <row r="1399" spans="1:5" x14ac:dyDescent="0.25">
      <c r="A1399">
        <v>3500</v>
      </c>
      <c r="B1399" s="2">
        <v>1</v>
      </c>
      <c r="D1399" s="3">
        <v>3</v>
      </c>
      <c r="E1399" s="1">
        <v>4</v>
      </c>
    </row>
    <row r="1400" spans="1:5" x14ac:dyDescent="0.25">
      <c r="A1400">
        <v>3501</v>
      </c>
      <c r="D1400" s="3">
        <v>3</v>
      </c>
      <c r="E1400" s="1">
        <v>4</v>
      </c>
    </row>
    <row r="1401" spans="1:5" x14ac:dyDescent="0.25">
      <c r="A1401">
        <v>3502</v>
      </c>
      <c r="D1401" s="3">
        <v>3</v>
      </c>
      <c r="E1401" s="1">
        <v>4</v>
      </c>
    </row>
    <row r="1402" spans="1:5" x14ac:dyDescent="0.25">
      <c r="A1402">
        <v>3503</v>
      </c>
      <c r="D1402" s="3">
        <v>3</v>
      </c>
      <c r="E1402" s="1">
        <v>4</v>
      </c>
    </row>
    <row r="1403" spans="1:5" x14ac:dyDescent="0.25">
      <c r="A1403">
        <v>3504</v>
      </c>
      <c r="D1403" s="3">
        <v>3</v>
      </c>
      <c r="E1403" s="1">
        <v>4</v>
      </c>
    </row>
    <row r="1404" spans="1:5" x14ac:dyDescent="0.25">
      <c r="A1404">
        <v>3505</v>
      </c>
      <c r="D1404" s="3">
        <v>3</v>
      </c>
      <c r="E1404" s="1">
        <v>4</v>
      </c>
    </row>
    <row r="1405" spans="1:5" x14ac:dyDescent="0.25">
      <c r="A1405">
        <v>3506</v>
      </c>
      <c r="D1405" s="3">
        <v>3</v>
      </c>
      <c r="E1405" s="1">
        <v>4</v>
      </c>
    </row>
    <row r="1406" spans="1:5" x14ac:dyDescent="0.25">
      <c r="A1406">
        <v>3507</v>
      </c>
      <c r="D1406" s="3">
        <v>3</v>
      </c>
    </row>
    <row r="1407" spans="1:5" x14ac:dyDescent="0.25">
      <c r="A1407">
        <v>3508</v>
      </c>
      <c r="C1407" s="4">
        <v>2</v>
      </c>
      <c r="D1407" s="3">
        <v>3</v>
      </c>
    </row>
    <row r="1408" spans="1:5" x14ac:dyDescent="0.25">
      <c r="A1408">
        <v>3509</v>
      </c>
      <c r="C1408" s="4">
        <v>2</v>
      </c>
      <c r="D1408" s="3">
        <v>3</v>
      </c>
    </row>
    <row r="1409" spans="1:5" x14ac:dyDescent="0.25">
      <c r="A1409">
        <v>3510</v>
      </c>
      <c r="C1409" s="4">
        <v>2</v>
      </c>
      <c r="D1409" s="3">
        <v>3</v>
      </c>
    </row>
    <row r="1410" spans="1:5" x14ac:dyDescent="0.25">
      <c r="A1410">
        <v>3511</v>
      </c>
      <c r="C1410" s="4">
        <v>2</v>
      </c>
      <c r="D1410" s="3">
        <v>3</v>
      </c>
    </row>
    <row r="1411" spans="1:5" x14ac:dyDescent="0.25">
      <c r="A1411">
        <v>3512</v>
      </c>
      <c r="C1411" s="4">
        <v>2</v>
      </c>
      <c r="D1411" s="3">
        <v>3</v>
      </c>
    </row>
    <row r="1412" spans="1:5" x14ac:dyDescent="0.25">
      <c r="A1412">
        <v>3513</v>
      </c>
      <c r="C1412" s="4">
        <v>2</v>
      </c>
      <c r="D1412" s="3">
        <v>3</v>
      </c>
    </row>
    <row r="1413" spans="1:5" x14ac:dyDescent="0.25">
      <c r="A1413">
        <v>3514</v>
      </c>
      <c r="C1413" s="4">
        <v>2</v>
      </c>
      <c r="D1413" s="3">
        <v>3</v>
      </c>
    </row>
    <row r="1414" spans="1:5" x14ac:dyDescent="0.25">
      <c r="A1414">
        <v>3515</v>
      </c>
      <c r="C1414" s="4">
        <v>2</v>
      </c>
      <c r="D1414" s="3">
        <v>3</v>
      </c>
    </row>
    <row r="1415" spans="1:5" x14ac:dyDescent="0.25">
      <c r="A1415">
        <v>3516</v>
      </c>
      <c r="C1415" s="4">
        <v>2</v>
      </c>
      <c r="D1415" s="3">
        <v>3</v>
      </c>
    </row>
    <row r="1416" spans="1:5" x14ac:dyDescent="0.25">
      <c r="A1416">
        <v>3517</v>
      </c>
      <c r="C1416" s="4">
        <v>2</v>
      </c>
    </row>
    <row r="1417" spans="1:5" x14ac:dyDescent="0.25">
      <c r="A1417">
        <v>3518</v>
      </c>
      <c r="C1417" s="4">
        <v>2</v>
      </c>
    </row>
    <row r="1418" spans="1:5" x14ac:dyDescent="0.25">
      <c r="A1418">
        <v>3519</v>
      </c>
      <c r="C1418" s="4">
        <v>2</v>
      </c>
    </row>
    <row r="1419" spans="1:5" x14ac:dyDescent="0.25">
      <c r="A1419">
        <v>3520</v>
      </c>
      <c r="C1419" s="4">
        <v>2</v>
      </c>
    </row>
    <row r="1420" spans="1:5" x14ac:dyDescent="0.25">
      <c r="A1420">
        <v>3521</v>
      </c>
      <c r="C1420" s="4">
        <v>2</v>
      </c>
    </row>
    <row r="1421" spans="1:5" x14ac:dyDescent="0.25">
      <c r="A1421">
        <v>3522</v>
      </c>
      <c r="B1421" s="2">
        <v>1</v>
      </c>
      <c r="C1421" s="4">
        <v>2</v>
      </c>
    </row>
    <row r="1422" spans="1:5" x14ac:dyDescent="0.25">
      <c r="A1422">
        <v>3523</v>
      </c>
      <c r="B1422" s="2">
        <v>1</v>
      </c>
      <c r="E1422" s="1">
        <v>4</v>
      </c>
    </row>
    <row r="1423" spans="1:5" x14ac:dyDescent="0.25">
      <c r="A1423">
        <v>3524</v>
      </c>
      <c r="B1423" s="2">
        <v>1</v>
      </c>
      <c r="E1423" s="1">
        <v>4</v>
      </c>
    </row>
    <row r="1424" spans="1:5" x14ac:dyDescent="0.25">
      <c r="A1424">
        <v>3525</v>
      </c>
      <c r="B1424" s="2">
        <v>1</v>
      </c>
      <c r="E1424" s="1">
        <v>4</v>
      </c>
    </row>
    <row r="1425" spans="1:5" x14ac:dyDescent="0.25">
      <c r="A1425">
        <v>3526</v>
      </c>
      <c r="B1425" s="2">
        <v>1</v>
      </c>
      <c r="E1425" s="1">
        <v>4</v>
      </c>
    </row>
    <row r="1426" spans="1:5" x14ac:dyDescent="0.25">
      <c r="A1426">
        <v>3527</v>
      </c>
      <c r="B1426" s="2">
        <v>1</v>
      </c>
      <c r="E1426" s="1">
        <v>4</v>
      </c>
    </row>
    <row r="1427" spans="1:5" x14ac:dyDescent="0.25">
      <c r="A1427">
        <v>3528</v>
      </c>
      <c r="B1427" s="2">
        <v>1</v>
      </c>
      <c r="E1427" s="1">
        <v>4</v>
      </c>
    </row>
    <row r="1428" spans="1:5" x14ac:dyDescent="0.25">
      <c r="A1428">
        <v>3529</v>
      </c>
      <c r="B1428" s="2">
        <v>1</v>
      </c>
      <c r="E1428" s="1">
        <v>4</v>
      </c>
    </row>
    <row r="1429" spans="1:5" x14ac:dyDescent="0.25">
      <c r="A1429">
        <v>3530</v>
      </c>
      <c r="B1429" s="2">
        <v>1</v>
      </c>
      <c r="E1429" s="1">
        <v>4</v>
      </c>
    </row>
    <row r="1430" spans="1:5" x14ac:dyDescent="0.25">
      <c r="A1430">
        <v>3531</v>
      </c>
      <c r="B1430" s="2">
        <v>1</v>
      </c>
      <c r="E1430" s="1">
        <v>4</v>
      </c>
    </row>
    <row r="1431" spans="1:5" x14ac:dyDescent="0.25">
      <c r="A1431">
        <v>3532</v>
      </c>
      <c r="B1431" s="2">
        <v>1</v>
      </c>
      <c r="E1431" s="1">
        <v>4</v>
      </c>
    </row>
    <row r="1432" spans="1:5" x14ac:dyDescent="0.25">
      <c r="A1432">
        <v>3533</v>
      </c>
      <c r="B1432" s="2">
        <v>1</v>
      </c>
      <c r="E1432" s="1">
        <v>4</v>
      </c>
    </row>
    <row r="1433" spans="1:5" x14ac:dyDescent="0.25">
      <c r="A1433">
        <v>3534</v>
      </c>
      <c r="B1433" s="2">
        <v>1</v>
      </c>
      <c r="E1433" s="1">
        <v>4</v>
      </c>
    </row>
    <row r="1434" spans="1:5" x14ac:dyDescent="0.25">
      <c r="A1434">
        <v>3535</v>
      </c>
      <c r="E1434" s="1">
        <v>4</v>
      </c>
    </row>
    <row r="1435" spans="1:5" x14ac:dyDescent="0.25">
      <c r="A1435">
        <v>3536</v>
      </c>
      <c r="E1435" s="1">
        <v>4</v>
      </c>
    </row>
    <row r="1436" spans="1:5" x14ac:dyDescent="0.25">
      <c r="A1436">
        <v>3537</v>
      </c>
      <c r="D1436" s="3">
        <v>3</v>
      </c>
      <c r="E1436" s="1">
        <v>4</v>
      </c>
    </row>
    <row r="1437" spans="1:5" x14ac:dyDescent="0.25">
      <c r="A1437">
        <v>3538</v>
      </c>
      <c r="D1437" s="3">
        <v>3</v>
      </c>
      <c r="E1437" s="1">
        <v>4</v>
      </c>
    </row>
    <row r="1438" spans="1:5" x14ac:dyDescent="0.25">
      <c r="A1438">
        <v>3539</v>
      </c>
      <c r="D1438" s="3">
        <v>3</v>
      </c>
      <c r="E1438" s="1">
        <v>4</v>
      </c>
    </row>
    <row r="1439" spans="1:5" x14ac:dyDescent="0.25">
      <c r="A1439">
        <v>3540</v>
      </c>
      <c r="D1439" s="3">
        <v>3</v>
      </c>
    </row>
    <row r="1440" spans="1:5" x14ac:dyDescent="0.25">
      <c r="A1440">
        <v>3541</v>
      </c>
      <c r="D1440" s="3">
        <v>3</v>
      </c>
    </row>
    <row r="1441" spans="1:4" x14ac:dyDescent="0.25">
      <c r="A1441">
        <v>3542</v>
      </c>
      <c r="C1441" s="4">
        <v>2</v>
      </c>
      <c r="D1441" s="3">
        <v>3</v>
      </c>
    </row>
    <row r="1442" spans="1:4" x14ac:dyDescent="0.25">
      <c r="A1442">
        <v>3543</v>
      </c>
      <c r="C1442" s="4">
        <v>2</v>
      </c>
      <c r="D1442" s="3">
        <v>3</v>
      </c>
    </row>
    <row r="1443" spans="1:4" x14ac:dyDescent="0.25">
      <c r="A1443">
        <v>3544</v>
      </c>
      <c r="C1443" s="4">
        <v>2</v>
      </c>
      <c r="D1443" s="3">
        <v>3</v>
      </c>
    </row>
    <row r="1444" spans="1:4" x14ac:dyDescent="0.25">
      <c r="A1444">
        <v>3545</v>
      </c>
      <c r="C1444" s="4">
        <v>2</v>
      </c>
      <c r="D1444" s="3">
        <v>3</v>
      </c>
    </row>
    <row r="1445" spans="1:4" x14ac:dyDescent="0.25">
      <c r="A1445">
        <v>3546</v>
      </c>
      <c r="C1445" s="4">
        <v>2</v>
      </c>
      <c r="D1445" s="3">
        <v>3</v>
      </c>
    </row>
    <row r="1446" spans="1:4" x14ac:dyDescent="0.25">
      <c r="A1446">
        <v>3547</v>
      </c>
      <c r="C1446" s="4">
        <v>2</v>
      </c>
      <c r="D1446" s="3">
        <v>3</v>
      </c>
    </row>
    <row r="1447" spans="1:4" x14ac:dyDescent="0.25">
      <c r="A1447">
        <v>3548</v>
      </c>
      <c r="C1447" s="4">
        <v>2</v>
      </c>
      <c r="D1447" s="3">
        <v>3</v>
      </c>
    </row>
    <row r="1448" spans="1:4" x14ac:dyDescent="0.25">
      <c r="A1448">
        <v>3549</v>
      </c>
      <c r="C1448" s="4">
        <v>2</v>
      </c>
      <c r="D1448" s="3">
        <v>3</v>
      </c>
    </row>
    <row r="1449" spans="1:4" x14ac:dyDescent="0.25">
      <c r="A1449">
        <v>3550</v>
      </c>
      <c r="C1449" s="4">
        <v>2</v>
      </c>
      <c r="D1449" s="3">
        <v>3</v>
      </c>
    </row>
    <row r="1450" spans="1:4" x14ac:dyDescent="0.25">
      <c r="A1450">
        <v>3551</v>
      </c>
      <c r="C1450" s="4">
        <v>2</v>
      </c>
      <c r="D1450" s="3">
        <v>3</v>
      </c>
    </row>
    <row r="1451" spans="1:4" x14ac:dyDescent="0.25">
      <c r="A1451">
        <v>3552</v>
      </c>
      <c r="C1451" s="4">
        <v>2</v>
      </c>
      <c r="D1451" s="3">
        <v>3</v>
      </c>
    </row>
    <row r="1452" spans="1:4" x14ac:dyDescent="0.25">
      <c r="A1452">
        <v>3553</v>
      </c>
      <c r="C1452" s="4">
        <v>2</v>
      </c>
      <c r="D1452" s="3">
        <v>3</v>
      </c>
    </row>
    <row r="1453" spans="1:4" x14ac:dyDescent="0.25">
      <c r="A1453">
        <v>3554</v>
      </c>
      <c r="C1453" s="4">
        <v>2</v>
      </c>
      <c r="D1453" s="3">
        <v>3</v>
      </c>
    </row>
    <row r="1454" spans="1:4" x14ac:dyDescent="0.25">
      <c r="A1454">
        <v>3555</v>
      </c>
    </row>
    <row r="1455" spans="1:4" x14ac:dyDescent="0.25">
      <c r="A1455">
        <v>3556</v>
      </c>
    </row>
    <row r="1456" spans="1:4" x14ac:dyDescent="0.25">
      <c r="A1456">
        <v>3557</v>
      </c>
    </row>
    <row r="1457" spans="1:5" x14ac:dyDescent="0.25">
      <c r="A1457">
        <v>3558</v>
      </c>
      <c r="B1457" s="2">
        <v>1</v>
      </c>
    </row>
    <row r="1458" spans="1:5" x14ac:dyDescent="0.25">
      <c r="A1458">
        <v>3559</v>
      </c>
      <c r="B1458" s="2">
        <v>1</v>
      </c>
    </row>
    <row r="1459" spans="1:5" x14ac:dyDescent="0.25">
      <c r="A1459">
        <v>3560</v>
      </c>
      <c r="B1459" s="2">
        <v>1</v>
      </c>
      <c r="E1459" s="1">
        <v>4</v>
      </c>
    </row>
    <row r="1460" spans="1:5" x14ac:dyDescent="0.25">
      <c r="A1460">
        <v>3561</v>
      </c>
      <c r="B1460" s="2">
        <v>1</v>
      </c>
      <c r="E1460" s="1">
        <v>4</v>
      </c>
    </row>
    <row r="1461" spans="1:5" x14ac:dyDescent="0.25">
      <c r="A1461">
        <v>3562</v>
      </c>
      <c r="B1461" s="2">
        <v>1</v>
      </c>
      <c r="E1461" s="1">
        <v>4</v>
      </c>
    </row>
    <row r="1462" spans="1:5" x14ac:dyDescent="0.25">
      <c r="A1462">
        <v>3563</v>
      </c>
      <c r="B1462" s="2">
        <v>1</v>
      </c>
      <c r="E1462" s="1">
        <v>4</v>
      </c>
    </row>
    <row r="1463" spans="1:5" x14ac:dyDescent="0.25">
      <c r="A1463">
        <v>3564</v>
      </c>
      <c r="B1463" s="2">
        <v>1</v>
      </c>
      <c r="E1463" s="1">
        <v>4</v>
      </c>
    </row>
    <row r="1464" spans="1:5" x14ac:dyDescent="0.25">
      <c r="A1464">
        <v>3565</v>
      </c>
      <c r="B1464" s="2">
        <v>1</v>
      </c>
      <c r="E1464" s="1">
        <v>4</v>
      </c>
    </row>
    <row r="1465" spans="1:5" x14ac:dyDescent="0.25">
      <c r="A1465">
        <v>3566</v>
      </c>
      <c r="B1465" s="2">
        <v>1</v>
      </c>
      <c r="E1465" s="1">
        <v>4</v>
      </c>
    </row>
    <row r="1466" spans="1:5" x14ac:dyDescent="0.25">
      <c r="A1466">
        <v>3567</v>
      </c>
      <c r="B1466" s="2">
        <v>1</v>
      </c>
      <c r="E1466" s="1">
        <v>4</v>
      </c>
    </row>
    <row r="1467" spans="1:5" x14ac:dyDescent="0.25">
      <c r="A1467">
        <v>3568</v>
      </c>
      <c r="B1467" s="2">
        <v>1</v>
      </c>
      <c r="E1467" s="1">
        <v>4</v>
      </c>
    </row>
    <row r="1468" spans="1:5" x14ac:dyDescent="0.25">
      <c r="A1468">
        <v>3569</v>
      </c>
      <c r="B1468" s="2">
        <v>1</v>
      </c>
      <c r="E1468" s="1">
        <v>4</v>
      </c>
    </row>
    <row r="1469" spans="1:5" x14ac:dyDescent="0.25">
      <c r="A1469">
        <v>3570</v>
      </c>
      <c r="B1469" s="2">
        <v>1</v>
      </c>
      <c r="E1469" s="1">
        <v>4</v>
      </c>
    </row>
    <row r="1470" spans="1:5" x14ac:dyDescent="0.25">
      <c r="A1470">
        <v>3571</v>
      </c>
      <c r="B1470" s="2">
        <v>1</v>
      </c>
      <c r="E1470" s="1">
        <v>4</v>
      </c>
    </row>
    <row r="1471" spans="1:5" x14ac:dyDescent="0.25">
      <c r="A1471">
        <v>3572</v>
      </c>
      <c r="E1471" s="1">
        <v>4</v>
      </c>
    </row>
    <row r="1472" spans="1:5" x14ac:dyDescent="0.25">
      <c r="A1472">
        <v>3573</v>
      </c>
      <c r="E1472" s="1">
        <v>4</v>
      </c>
    </row>
    <row r="1473" spans="1:5" x14ac:dyDescent="0.25">
      <c r="A1473">
        <v>3574</v>
      </c>
      <c r="E1473" s="1">
        <v>4</v>
      </c>
    </row>
    <row r="1474" spans="1:5" x14ac:dyDescent="0.25">
      <c r="A1474">
        <v>3575</v>
      </c>
      <c r="E1474" s="1">
        <v>4</v>
      </c>
    </row>
    <row r="1475" spans="1:5" x14ac:dyDescent="0.25">
      <c r="A1475">
        <v>3576</v>
      </c>
      <c r="C1475" s="4">
        <v>2</v>
      </c>
      <c r="D1475" s="3">
        <v>3</v>
      </c>
    </row>
    <row r="1476" spans="1:5" x14ac:dyDescent="0.25">
      <c r="A1476">
        <v>3577</v>
      </c>
      <c r="C1476" s="4">
        <v>2</v>
      </c>
      <c r="D1476" s="3">
        <v>3</v>
      </c>
    </row>
    <row r="1477" spans="1:5" x14ac:dyDescent="0.25">
      <c r="A1477">
        <v>3578</v>
      </c>
      <c r="C1477" s="4">
        <v>2</v>
      </c>
      <c r="D1477" s="3">
        <v>3</v>
      </c>
    </row>
    <row r="1478" spans="1:5" x14ac:dyDescent="0.25">
      <c r="A1478">
        <v>3579</v>
      </c>
      <c r="C1478" s="4">
        <v>2</v>
      </c>
      <c r="D1478" s="3">
        <v>3</v>
      </c>
    </row>
    <row r="1479" spans="1:5" x14ac:dyDescent="0.25">
      <c r="A1479">
        <v>3580</v>
      </c>
      <c r="C1479" s="4">
        <v>2</v>
      </c>
      <c r="D1479" s="3">
        <v>3</v>
      </c>
    </row>
    <row r="1480" spans="1:5" x14ac:dyDescent="0.25">
      <c r="A1480">
        <v>3581</v>
      </c>
      <c r="C1480" s="4">
        <v>2</v>
      </c>
      <c r="D1480" s="3">
        <v>3</v>
      </c>
    </row>
    <row r="1481" spans="1:5" x14ac:dyDescent="0.25">
      <c r="A1481">
        <v>3582</v>
      </c>
      <c r="C1481" s="4">
        <v>2</v>
      </c>
      <c r="D1481" s="3">
        <v>3</v>
      </c>
    </row>
    <row r="1482" spans="1:5" x14ac:dyDescent="0.25">
      <c r="A1482">
        <v>3583</v>
      </c>
      <c r="C1482" s="4">
        <v>2</v>
      </c>
      <c r="D1482" s="3">
        <v>3</v>
      </c>
    </row>
    <row r="1483" spans="1:5" x14ac:dyDescent="0.25">
      <c r="A1483">
        <v>3584</v>
      </c>
      <c r="C1483" s="4">
        <v>2</v>
      </c>
      <c r="D1483" s="3">
        <v>3</v>
      </c>
    </row>
    <row r="1484" spans="1:5" x14ac:dyDescent="0.25">
      <c r="A1484">
        <v>3585</v>
      </c>
      <c r="C1484" s="4">
        <v>2</v>
      </c>
      <c r="D1484" s="3">
        <v>3</v>
      </c>
    </row>
    <row r="1485" spans="1:5" x14ac:dyDescent="0.25">
      <c r="A1485">
        <v>3586</v>
      </c>
      <c r="C1485" s="4">
        <v>2</v>
      </c>
      <c r="D1485" s="3">
        <v>3</v>
      </c>
    </row>
    <row r="1486" spans="1:5" x14ac:dyDescent="0.25">
      <c r="A1486">
        <v>3587</v>
      </c>
      <c r="C1486" s="4">
        <v>2</v>
      </c>
      <c r="D1486" s="3">
        <v>3</v>
      </c>
    </row>
    <row r="1487" spans="1:5" x14ac:dyDescent="0.25">
      <c r="A1487">
        <v>3588</v>
      </c>
      <c r="C1487" s="4">
        <v>2</v>
      </c>
      <c r="D1487" s="3">
        <v>3</v>
      </c>
    </row>
    <row r="1488" spans="1:5" x14ac:dyDescent="0.25">
      <c r="A1488">
        <v>3589</v>
      </c>
      <c r="C1488" s="4">
        <v>2</v>
      </c>
      <c r="D1488" s="3">
        <v>3</v>
      </c>
    </row>
    <row r="1489" spans="1:5" x14ac:dyDescent="0.25">
      <c r="A1489">
        <v>3590</v>
      </c>
      <c r="D1489" s="3">
        <v>3</v>
      </c>
    </row>
    <row r="1490" spans="1:5" x14ac:dyDescent="0.25">
      <c r="A1490">
        <v>3591</v>
      </c>
      <c r="D1490" s="3">
        <v>3</v>
      </c>
    </row>
    <row r="1491" spans="1:5" x14ac:dyDescent="0.25">
      <c r="A1491">
        <v>3592</v>
      </c>
    </row>
    <row r="1492" spans="1:5" x14ac:dyDescent="0.25">
      <c r="A1492">
        <v>3593</v>
      </c>
    </row>
    <row r="1493" spans="1:5" x14ac:dyDescent="0.25">
      <c r="A1493">
        <v>3594</v>
      </c>
      <c r="B1493" s="2">
        <v>1</v>
      </c>
      <c r="E1493" s="1">
        <v>4</v>
      </c>
    </row>
    <row r="1494" spans="1:5" x14ac:dyDescent="0.25">
      <c r="A1494">
        <v>3595</v>
      </c>
      <c r="B1494" s="2">
        <v>1</v>
      </c>
      <c r="E1494" s="1">
        <v>4</v>
      </c>
    </row>
    <row r="1495" spans="1:5" x14ac:dyDescent="0.25">
      <c r="A1495">
        <v>3596</v>
      </c>
      <c r="B1495" s="2">
        <v>1</v>
      </c>
      <c r="E1495" s="1">
        <v>4</v>
      </c>
    </row>
    <row r="1496" spans="1:5" x14ac:dyDescent="0.25">
      <c r="A1496">
        <v>3597</v>
      </c>
      <c r="B1496" s="2">
        <v>1</v>
      </c>
      <c r="E1496" s="1">
        <v>4</v>
      </c>
    </row>
    <row r="1497" spans="1:5" x14ac:dyDescent="0.25">
      <c r="A1497">
        <v>3598</v>
      </c>
      <c r="B1497" s="2">
        <v>1</v>
      </c>
      <c r="E1497" s="1">
        <v>4</v>
      </c>
    </row>
    <row r="1498" spans="1:5" x14ac:dyDescent="0.25">
      <c r="A1498">
        <v>3599</v>
      </c>
      <c r="B1498" s="2">
        <v>1</v>
      </c>
      <c r="E1498" s="1">
        <v>4</v>
      </c>
    </row>
    <row r="1499" spans="1:5" x14ac:dyDescent="0.25">
      <c r="A1499">
        <v>3600</v>
      </c>
      <c r="B1499" s="2">
        <v>1</v>
      </c>
      <c r="E1499" s="1">
        <v>4</v>
      </c>
    </row>
    <row r="1500" spans="1:5" x14ac:dyDescent="0.25">
      <c r="A1500">
        <v>3601</v>
      </c>
      <c r="B1500" s="2">
        <v>1</v>
      </c>
      <c r="E1500" s="1">
        <v>4</v>
      </c>
    </row>
    <row r="1501" spans="1:5" x14ac:dyDescent="0.25">
      <c r="A1501">
        <v>3602</v>
      </c>
      <c r="B1501" s="2">
        <v>1</v>
      </c>
      <c r="E1501" s="1">
        <v>4</v>
      </c>
    </row>
    <row r="1502" spans="1:5" x14ac:dyDescent="0.25">
      <c r="A1502">
        <v>3603</v>
      </c>
      <c r="B1502" s="2">
        <v>1</v>
      </c>
      <c r="E1502" s="1">
        <v>4</v>
      </c>
    </row>
    <row r="1503" spans="1:5" x14ac:dyDescent="0.25">
      <c r="A1503">
        <v>3604</v>
      </c>
      <c r="B1503" s="2">
        <v>1</v>
      </c>
      <c r="E1503" s="1">
        <v>4</v>
      </c>
    </row>
    <row r="1504" spans="1:5" x14ac:dyDescent="0.25">
      <c r="A1504">
        <v>3605</v>
      </c>
      <c r="B1504" s="2">
        <v>1</v>
      </c>
      <c r="E1504" s="1">
        <v>4</v>
      </c>
    </row>
    <row r="1505" spans="1:5" x14ac:dyDescent="0.25">
      <c r="A1505">
        <v>3606</v>
      </c>
      <c r="B1505" s="2">
        <v>1</v>
      </c>
      <c r="E1505" s="1">
        <v>4</v>
      </c>
    </row>
    <row r="1506" spans="1:5" x14ac:dyDescent="0.25">
      <c r="A1506">
        <v>3607</v>
      </c>
      <c r="B1506" s="2">
        <v>1</v>
      </c>
      <c r="E1506" s="1">
        <v>4</v>
      </c>
    </row>
    <row r="1507" spans="1:5" x14ac:dyDescent="0.25">
      <c r="A1507">
        <v>3608</v>
      </c>
      <c r="B1507" s="2">
        <v>1</v>
      </c>
      <c r="E1507" s="1">
        <v>4</v>
      </c>
    </row>
    <row r="1508" spans="1:5" x14ac:dyDescent="0.25">
      <c r="A1508">
        <v>3609</v>
      </c>
      <c r="E1508" s="1">
        <v>4</v>
      </c>
    </row>
    <row r="1509" spans="1:5" x14ac:dyDescent="0.25">
      <c r="A1509">
        <v>3610</v>
      </c>
    </row>
    <row r="1510" spans="1:5" x14ac:dyDescent="0.25">
      <c r="A1510">
        <v>3611</v>
      </c>
      <c r="C1510" s="4">
        <v>2</v>
      </c>
    </row>
    <row r="1511" spans="1:5" x14ac:dyDescent="0.25">
      <c r="A1511">
        <v>3612</v>
      </c>
      <c r="C1511" s="4">
        <v>2</v>
      </c>
    </row>
    <row r="1512" spans="1:5" x14ac:dyDescent="0.25">
      <c r="A1512">
        <v>3613</v>
      </c>
      <c r="C1512" s="4">
        <v>2</v>
      </c>
      <c r="D1512" s="3">
        <v>3</v>
      </c>
    </row>
    <row r="1513" spans="1:5" x14ac:dyDescent="0.25">
      <c r="A1513">
        <v>3614</v>
      </c>
      <c r="C1513" s="4">
        <v>2</v>
      </c>
      <c r="D1513" s="3">
        <v>3</v>
      </c>
    </row>
    <row r="1514" spans="1:5" x14ac:dyDescent="0.25">
      <c r="A1514">
        <v>3615</v>
      </c>
      <c r="C1514" s="4">
        <v>2</v>
      </c>
      <c r="D1514" s="3">
        <v>3</v>
      </c>
    </row>
    <row r="1515" spans="1:5" x14ac:dyDescent="0.25">
      <c r="A1515">
        <v>3616</v>
      </c>
      <c r="C1515" s="4">
        <v>2</v>
      </c>
      <c r="D1515" s="3">
        <v>3</v>
      </c>
    </row>
    <row r="1516" spans="1:5" x14ac:dyDescent="0.25">
      <c r="A1516">
        <v>3617</v>
      </c>
      <c r="C1516" s="4">
        <v>2</v>
      </c>
      <c r="D1516" s="3">
        <v>3</v>
      </c>
    </row>
    <row r="1517" spans="1:5" x14ac:dyDescent="0.25">
      <c r="A1517">
        <v>3618</v>
      </c>
      <c r="C1517" s="4">
        <v>2</v>
      </c>
      <c r="D1517" s="3">
        <v>3</v>
      </c>
    </row>
    <row r="1518" spans="1:5" x14ac:dyDescent="0.25">
      <c r="A1518">
        <v>3619</v>
      </c>
      <c r="C1518" s="4">
        <v>2</v>
      </c>
      <c r="D1518" s="3">
        <v>3</v>
      </c>
    </row>
    <row r="1519" spans="1:5" x14ac:dyDescent="0.25">
      <c r="A1519">
        <v>3620</v>
      </c>
      <c r="C1519" s="4">
        <v>2</v>
      </c>
      <c r="D1519" s="3">
        <v>3</v>
      </c>
    </row>
    <row r="1520" spans="1:5" x14ac:dyDescent="0.25">
      <c r="A1520">
        <v>3621</v>
      </c>
      <c r="C1520" s="4">
        <v>2</v>
      </c>
      <c r="D1520" s="3">
        <v>3</v>
      </c>
    </row>
    <row r="1521" spans="1:5" x14ac:dyDescent="0.25">
      <c r="A1521">
        <v>3622</v>
      </c>
      <c r="C1521" s="4">
        <v>2</v>
      </c>
      <c r="D1521" s="3">
        <v>3</v>
      </c>
    </row>
    <row r="1522" spans="1:5" x14ac:dyDescent="0.25">
      <c r="A1522">
        <v>3623</v>
      </c>
      <c r="C1522" s="4">
        <v>2</v>
      </c>
      <c r="D1522" s="3">
        <v>3</v>
      </c>
    </row>
    <row r="1523" spans="1:5" x14ac:dyDescent="0.25">
      <c r="A1523">
        <v>3624</v>
      </c>
      <c r="C1523" s="4">
        <v>2</v>
      </c>
      <c r="D1523" s="3">
        <v>3</v>
      </c>
    </row>
    <row r="1524" spans="1:5" x14ac:dyDescent="0.25">
      <c r="A1524">
        <v>3625</v>
      </c>
      <c r="C1524" s="4">
        <v>2</v>
      </c>
      <c r="D1524" s="3">
        <v>3</v>
      </c>
    </row>
    <row r="1525" spans="1:5" x14ac:dyDescent="0.25">
      <c r="A1525">
        <v>3626</v>
      </c>
      <c r="C1525" s="4">
        <v>2</v>
      </c>
      <c r="D1525" s="3">
        <v>3</v>
      </c>
    </row>
    <row r="1526" spans="1:5" x14ac:dyDescent="0.25">
      <c r="A1526">
        <v>3627</v>
      </c>
      <c r="D1526" s="3">
        <v>3</v>
      </c>
    </row>
    <row r="1527" spans="1:5" x14ac:dyDescent="0.25">
      <c r="A1527">
        <v>3628</v>
      </c>
      <c r="D1527" s="3">
        <v>3</v>
      </c>
    </row>
    <row r="1528" spans="1:5" x14ac:dyDescent="0.25">
      <c r="A1528">
        <v>3629</v>
      </c>
    </row>
    <row r="1529" spans="1:5" x14ac:dyDescent="0.25">
      <c r="A1529">
        <v>3630</v>
      </c>
      <c r="E1529" s="1">
        <v>4</v>
      </c>
    </row>
    <row r="1530" spans="1:5" x14ac:dyDescent="0.25">
      <c r="A1530">
        <v>3631</v>
      </c>
      <c r="B1530" s="2">
        <v>1</v>
      </c>
      <c r="E1530" s="1">
        <v>4</v>
      </c>
    </row>
    <row r="1531" spans="1:5" x14ac:dyDescent="0.25">
      <c r="A1531">
        <v>3632</v>
      </c>
      <c r="B1531" s="2">
        <v>1</v>
      </c>
      <c r="E1531" s="1">
        <v>4</v>
      </c>
    </row>
    <row r="1532" spans="1:5" x14ac:dyDescent="0.25">
      <c r="A1532">
        <v>3633</v>
      </c>
      <c r="B1532" s="2">
        <v>1</v>
      </c>
      <c r="E1532" s="1">
        <v>4</v>
      </c>
    </row>
    <row r="1533" spans="1:5" x14ac:dyDescent="0.25">
      <c r="A1533">
        <v>3634</v>
      </c>
      <c r="B1533" s="2">
        <v>1</v>
      </c>
      <c r="E1533" s="1">
        <v>4</v>
      </c>
    </row>
    <row r="1534" spans="1:5" x14ac:dyDescent="0.25">
      <c r="A1534">
        <v>3635</v>
      </c>
      <c r="B1534" s="2">
        <v>1</v>
      </c>
      <c r="E1534" s="1">
        <v>4</v>
      </c>
    </row>
    <row r="1535" spans="1:5" x14ac:dyDescent="0.25">
      <c r="A1535">
        <v>3636</v>
      </c>
      <c r="B1535" s="2">
        <v>1</v>
      </c>
      <c r="E1535" s="1">
        <v>4</v>
      </c>
    </row>
    <row r="1536" spans="1:5" x14ac:dyDescent="0.25">
      <c r="A1536">
        <v>3637</v>
      </c>
      <c r="B1536" s="2">
        <v>1</v>
      </c>
      <c r="E1536" s="1">
        <v>4</v>
      </c>
    </row>
    <row r="1537" spans="1:5" x14ac:dyDescent="0.25">
      <c r="A1537">
        <v>3638</v>
      </c>
      <c r="B1537" s="2">
        <v>1</v>
      </c>
      <c r="E1537" s="1">
        <v>4</v>
      </c>
    </row>
    <row r="1538" spans="1:5" x14ac:dyDescent="0.25">
      <c r="A1538">
        <v>3639</v>
      </c>
      <c r="B1538" s="2">
        <v>1</v>
      </c>
      <c r="E1538" s="1">
        <v>4</v>
      </c>
    </row>
    <row r="1539" spans="1:5" x14ac:dyDescent="0.25">
      <c r="A1539">
        <v>3640</v>
      </c>
      <c r="B1539" s="2">
        <v>1</v>
      </c>
      <c r="E1539" s="1">
        <v>4</v>
      </c>
    </row>
    <row r="1540" spans="1:5" x14ac:dyDescent="0.25">
      <c r="A1540">
        <v>3641</v>
      </c>
      <c r="B1540" s="2">
        <v>1</v>
      </c>
      <c r="E1540" s="1">
        <v>4</v>
      </c>
    </row>
    <row r="1541" spans="1:5" x14ac:dyDescent="0.25">
      <c r="A1541">
        <v>3642</v>
      </c>
      <c r="B1541" s="2">
        <v>1</v>
      </c>
      <c r="E1541" s="1">
        <v>4</v>
      </c>
    </row>
    <row r="1542" spans="1:5" x14ac:dyDescent="0.25">
      <c r="A1542">
        <v>3643</v>
      </c>
      <c r="B1542" s="2">
        <v>1</v>
      </c>
      <c r="E1542" s="1">
        <v>4</v>
      </c>
    </row>
    <row r="1543" spans="1:5" x14ac:dyDescent="0.25">
      <c r="A1543">
        <v>3644</v>
      </c>
      <c r="B1543" s="2">
        <v>1</v>
      </c>
      <c r="E1543" s="1">
        <v>4</v>
      </c>
    </row>
    <row r="1544" spans="1:5" x14ac:dyDescent="0.25">
      <c r="A1544">
        <v>3645</v>
      </c>
      <c r="B1544" s="2">
        <v>1</v>
      </c>
      <c r="E1544" s="1">
        <v>4</v>
      </c>
    </row>
    <row r="1545" spans="1:5" x14ac:dyDescent="0.25">
      <c r="A1545">
        <v>3646</v>
      </c>
      <c r="B1545" s="2">
        <v>1</v>
      </c>
      <c r="E1545" s="1">
        <v>4</v>
      </c>
    </row>
    <row r="1546" spans="1:5" x14ac:dyDescent="0.25">
      <c r="A1546">
        <v>3647</v>
      </c>
      <c r="E1546" s="1">
        <v>4</v>
      </c>
    </row>
    <row r="1547" spans="1:5" x14ac:dyDescent="0.25">
      <c r="A1547">
        <v>3648</v>
      </c>
      <c r="C1547" s="4">
        <v>2</v>
      </c>
      <c r="E1547" s="1">
        <v>4</v>
      </c>
    </row>
    <row r="1548" spans="1:5" x14ac:dyDescent="0.25">
      <c r="A1548">
        <v>3649</v>
      </c>
      <c r="C1548" s="4">
        <v>2</v>
      </c>
      <c r="E1548" s="1">
        <v>4</v>
      </c>
    </row>
    <row r="1549" spans="1:5" x14ac:dyDescent="0.25">
      <c r="A1549">
        <v>3650</v>
      </c>
      <c r="C1549" s="4">
        <v>2</v>
      </c>
    </row>
    <row r="1550" spans="1:5" x14ac:dyDescent="0.25">
      <c r="A1550">
        <v>3651</v>
      </c>
      <c r="C1550" s="4">
        <v>2</v>
      </c>
    </row>
    <row r="1551" spans="1:5" x14ac:dyDescent="0.25">
      <c r="A1551">
        <v>3652</v>
      </c>
      <c r="C1551" s="4">
        <v>2</v>
      </c>
    </row>
    <row r="1552" spans="1:5" x14ac:dyDescent="0.25">
      <c r="A1552">
        <v>3653</v>
      </c>
      <c r="C1552" s="4">
        <v>2</v>
      </c>
      <c r="D1552" s="3">
        <v>3</v>
      </c>
    </row>
    <row r="1553" spans="1:4" x14ac:dyDescent="0.25">
      <c r="A1553">
        <v>3654</v>
      </c>
      <c r="C1553" s="4">
        <v>2</v>
      </c>
      <c r="D1553" s="3">
        <v>3</v>
      </c>
    </row>
    <row r="1554" spans="1:4" x14ac:dyDescent="0.25">
      <c r="A1554">
        <v>3655</v>
      </c>
      <c r="C1554" s="4">
        <v>2</v>
      </c>
      <c r="D1554" s="3">
        <v>3</v>
      </c>
    </row>
    <row r="1555" spans="1:4" x14ac:dyDescent="0.25">
      <c r="A1555">
        <v>3656</v>
      </c>
      <c r="C1555" s="4">
        <v>2</v>
      </c>
      <c r="D1555" s="3">
        <v>3</v>
      </c>
    </row>
    <row r="1556" spans="1:4" x14ac:dyDescent="0.25">
      <c r="A1556">
        <v>3657</v>
      </c>
      <c r="C1556" s="4">
        <v>2</v>
      </c>
      <c r="D1556" s="3">
        <v>3</v>
      </c>
    </row>
    <row r="1557" spans="1:4" x14ac:dyDescent="0.25">
      <c r="A1557">
        <v>3658</v>
      </c>
      <c r="C1557" s="4">
        <v>2</v>
      </c>
      <c r="D1557" s="3">
        <v>3</v>
      </c>
    </row>
    <row r="1558" spans="1:4" x14ac:dyDescent="0.25">
      <c r="A1558">
        <v>3659</v>
      </c>
      <c r="C1558" s="4">
        <v>2</v>
      </c>
      <c r="D1558" s="3">
        <v>3</v>
      </c>
    </row>
    <row r="1559" spans="1:4" x14ac:dyDescent="0.25">
      <c r="A1559">
        <v>3660</v>
      </c>
      <c r="C1559" s="4">
        <v>2</v>
      </c>
      <c r="D1559" s="3">
        <v>3</v>
      </c>
    </row>
    <row r="1560" spans="1:4" x14ac:dyDescent="0.25">
      <c r="A1560">
        <v>3661</v>
      </c>
      <c r="C1560" s="4">
        <v>2</v>
      </c>
      <c r="D1560" s="3">
        <v>3</v>
      </c>
    </row>
    <row r="1561" spans="1:4" x14ac:dyDescent="0.25">
      <c r="A1561">
        <v>3662</v>
      </c>
      <c r="C1561" s="4">
        <v>2</v>
      </c>
      <c r="D1561" s="3">
        <v>3</v>
      </c>
    </row>
    <row r="1562" spans="1:4" x14ac:dyDescent="0.25">
      <c r="A1562">
        <v>3663</v>
      </c>
      <c r="C1562" s="4">
        <v>2</v>
      </c>
      <c r="D1562" s="3">
        <v>3</v>
      </c>
    </row>
    <row r="1563" spans="1:4" x14ac:dyDescent="0.25">
      <c r="A1563">
        <v>3664</v>
      </c>
      <c r="C1563" s="4">
        <v>2</v>
      </c>
      <c r="D1563" s="3">
        <v>3</v>
      </c>
    </row>
    <row r="1564" spans="1:4" x14ac:dyDescent="0.25">
      <c r="A1564">
        <v>3665</v>
      </c>
      <c r="C1564" s="4">
        <v>2</v>
      </c>
      <c r="D1564" s="3">
        <v>3</v>
      </c>
    </row>
    <row r="1565" spans="1:4" x14ac:dyDescent="0.25">
      <c r="A1565">
        <v>3666</v>
      </c>
      <c r="C1565" s="4">
        <v>2</v>
      </c>
      <c r="D1565" s="3">
        <v>3</v>
      </c>
    </row>
    <row r="1566" spans="1:4" x14ac:dyDescent="0.25">
      <c r="A1566">
        <v>3667</v>
      </c>
      <c r="D1566" s="3">
        <v>3</v>
      </c>
    </row>
    <row r="1567" spans="1:4" x14ac:dyDescent="0.25">
      <c r="A1567">
        <v>3668</v>
      </c>
      <c r="D1567" s="3">
        <v>3</v>
      </c>
    </row>
    <row r="1568" spans="1:4" x14ac:dyDescent="0.25">
      <c r="A1568">
        <v>3669</v>
      </c>
      <c r="B1568" s="2">
        <v>1</v>
      </c>
      <c r="D1568" s="3">
        <v>3</v>
      </c>
    </row>
    <row r="1569" spans="1:5" x14ac:dyDescent="0.25">
      <c r="A1569">
        <v>3670</v>
      </c>
      <c r="B1569" s="2">
        <v>1</v>
      </c>
      <c r="D1569" s="3">
        <v>3</v>
      </c>
    </row>
    <row r="1570" spans="1:5" x14ac:dyDescent="0.25">
      <c r="A1570">
        <v>3671</v>
      </c>
      <c r="B1570" s="2">
        <v>1</v>
      </c>
    </row>
    <row r="1571" spans="1:5" x14ac:dyDescent="0.25">
      <c r="A1571">
        <v>3672</v>
      </c>
      <c r="B1571" s="2">
        <v>1</v>
      </c>
    </row>
    <row r="1572" spans="1:5" x14ac:dyDescent="0.25">
      <c r="A1572">
        <v>3673</v>
      </c>
      <c r="B1572" s="2">
        <v>1</v>
      </c>
      <c r="E1572" s="1">
        <v>4</v>
      </c>
    </row>
    <row r="1573" spans="1:5" x14ac:dyDescent="0.25">
      <c r="A1573">
        <v>3674</v>
      </c>
      <c r="B1573" s="2">
        <v>1</v>
      </c>
      <c r="E1573" s="1">
        <v>4</v>
      </c>
    </row>
    <row r="1574" spans="1:5" x14ac:dyDescent="0.25">
      <c r="A1574">
        <v>3675</v>
      </c>
      <c r="B1574" s="2">
        <v>1</v>
      </c>
      <c r="E1574" s="1">
        <v>4</v>
      </c>
    </row>
    <row r="1575" spans="1:5" x14ac:dyDescent="0.25">
      <c r="A1575">
        <v>3676</v>
      </c>
      <c r="B1575" s="2">
        <v>1</v>
      </c>
      <c r="E1575" s="1">
        <v>4</v>
      </c>
    </row>
    <row r="1576" spans="1:5" x14ac:dyDescent="0.25">
      <c r="A1576">
        <v>3677</v>
      </c>
      <c r="B1576" s="2">
        <v>1</v>
      </c>
      <c r="E1576" s="1">
        <v>4</v>
      </c>
    </row>
    <row r="1577" spans="1:5" x14ac:dyDescent="0.25">
      <c r="A1577">
        <v>3678</v>
      </c>
      <c r="B1577" s="2">
        <v>1</v>
      </c>
      <c r="E1577" s="1">
        <v>4</v>
      </c>
    </row>
    <row r="1578" spans="1:5" x14ac:dyDescent="0.25">
      <c r="A1578">
        <v>3679</v>
      </c>
      <c r="B1578" s="2">
        <v>1</v>
      </c>
      <c r="E1578" s="1">
        <v>4</v>
      </c>
    </row>
    <row r="1579" spans="1:5" x14ac:dyDescent="0.25">
      <c r="A1579">
        <v>3680</v>
      </c>
      <c r="B1579" s="2">
        <v>1</v>
      </c>
      <c r="E1579" s="1">
        <v>4</v>
      </c>
    </row>
    <row r="1580" spans="1:5" x14ac:dyDescent="0.25">
      <c r="A1580">
        <v>3681</v>
      </c>
      <c r="B1580" s="2">
        <v>1</v>
      </c>
      <c r="E1580" s="1">
        <v>4</v>
      </c>
    </row>
    <row r="1581" spans="1:5" x14ac:dyDescent="0.25">
      <c r="A1581">
        <v>3682</v>
      </c>
      <c r="B1581" s="2">
        <v>1</v>
      </c>
      <c r="E1581" s="1">
        <v>4</v>
      </c>
    </row>
    <row r="1582" spans="1:5" x14ac:dyDescent="0.25">
      <c r="A1582">
        <v>3683</v>
      </c>
      <c r="B1582" s="2">
        <v>1</v>
      </c>
      <c r="E1582" s="1">
        <v>4</v>
      </c>
    </row>
    <row r="1583" spans="1:5" x14ac:dyDescent="0.25">
      <c r="A1583">
        <v>3684</v>
      </c>
      <c r="B1583" s="2">
        <v>1</v>
      </c>
      <c r="E1583" s="1">
        <v>4</v>
      </c>
    </row>
    <row r="1584" spans="1:5" x14ac:dyDescent="0.25">
      <c r="A1584">
        <v>3685</v>
      </c>
      <c r="B1584" s="2">
        <v>1</v>
      </c>
      <c r="E1584" s="1">
        <v>4</v>
      </c>
    </row>
    <row r="1585" spans="1:5" x14ac:dyDescent="0.25">
      <c r="A1585">
        <v>3686</v>
      </c>
      <c r="B1585" s="2">
        <v>1</v>
      </c>
      <c r="E1585" s="1">
        <v>4</v>
      </c>
    </row>
    <row r="1586" spans="1:5" x14ac:dyDescent="0.25">
      <c r="A1586">
        <v>3687</v>
      </c>
      <c r="C1586" s="4">
        <v>2</v>
      </c>
      <c r="E1586" s="1">
        <v>4</v>
      </c>
    </row>
    <row r="1587" spans="1:5" x14ac:dyDescent="0.25">
      <c r="A1587">
        <v>3688</v>
      </c>
      <c r="C1587" s="4">
        <v>2</v>
      </c>
      <c r="E1587" s="1">
        <v>4</v>
      </c>
    </row>
    <row r="1588" spans="1:5" x14ac:dyDescent="0.25">
      <c r="A1588">
        <v>3689</v>
      </c>
      <c r="C1588" s="4">
        <v>2</v>
      </c>
      <c r="E1588" s="1">
        <v>4</v>
      </c>
    </row>
    <row r="1589" spans="1:5" x14ac:dyDescent="0.25">
      <c r="A1589">
        <v>3690</v>
      </c>
      <c r="C1589" s="4">
        <v>2</v>
      </c>
      <c r="E1589" s="1">
        <v>4</v>
      </c>
    </row>
    <row r="1590" spans="1:5" x14ac:dyDescent="0.25">
      <c r="A1590">
        <v>3691</v>
      </c>
      <c r="C1590" s="4">
        <v>2</v>
      </c>
      <c r="E1590" s="1">
        <v>4</v>
      </c>
    </row>
    <row r="1591" spans="1:5" x14ac:dyDescent="0.25">
      <c r="A1591">
        <v>3692</v>
      </c>
      <c r="C1591" s="4">
        <v>2</v>
      </c>
      <c r="E1591" s="1">
        <v>4</v>
      </c>
    </row>
    <row r="1592" spans="1:5" x14ac:dyDescent="0.25">
      <c r="A1592">
        <v>3693</v>
      </c>
      <c r="C1592" s="4">
        <v>2</v>
      </c>
      <c r="E1592" s="1">
        <v>4</v>
      </c>
    </row>
    <row r="1593" spans="1:5" x14ac:dyDescent="0.25">
      <c r="A1593">
        <v>3694</v>
      </c>
      <c r="C1593" s="4">
        <v>2</v>
      </c>
      <c r="E1593" s="1">
        <v>4</v>
      </c>
    </row>
    <row r="1594" spans="1:5" x14ac:dyDescent="0.25">
      <c r="A1594">
        <v>3695</v>
      </c>
      <c r="C1594" s="4">
        <v>2</v>
      </c>
      <c r="E1594" s="1">
        <v>4</v>
      </c>
    </row>
    <row r="1595" spans="1:5" x14ac:dyDescent="0.25">
      <c r="A1595">
        <v>3696</v>
      </c>
      <c r="C1595" s="4">
        <v>2</v>
      </c>
    </row>
    <row r="1596" spans="1:5" x14ac:dyDescent="0.25">
      <c r="A1596">
        <v>3697</v>
      </c>
      <c r="C1596" s="4">
        <v>2</v>
      </c>
      <c r="D1596" s="3">
        <v>3</v>
      </c>
    </row>
    <row r="1597" spans="1:5" x14ac:dyDescent="0.25">
      <c r="A1597">
        <v>3698</v>
      </c>
      <c r="C1597" s="4">
        <v>2</v>
      </c>
      <c r="D1597" s="3">
        <v>3</v>
      </c>
    </row>
    <row r="1598" spans="1:5" x14ac:dyDescent="0.25">
      <c r="A1598">
        <v>3699</v>
      </c>
      <c r="C1598" s="4">
        <v>2</v>
      </c>
      <c r="D1598" s="3">
        <v>3</v>
      </c>
    </row>
    <row r="1599" spans="1:5" x14ac:dyDescent="0.25">
      <c r="A1599">
        <v>3700</v>
      </c>
      <c r="C1599" s="4">
        <v>2</v>
      </c>
      <c r="D1599" s="3">
        <v>3</v>
      </c>
    </row>
    <row r="1600" spans="1:5" x14ac:dyDescent="0.25">
      <c r="A1600">
        <v>3701</v>
      </c>
      <c r="C1600" s="4">
        <v>2</v>
      </c>
      <c r="D1600" s="3">
        <v>3</v>
      </c>
    </row>
    <row r="1601" spans="1:4" x14ac:dyDescent="0.25">
      <c r="A1601">
        <v>3702</v>
      </c>
      <c r="C1601" s="4">
        <v>2</v>
      </c>
      <c r="D1601" s="3">
        <v>3</v>
      </c>
    </row>
    <row r="1602" spans="1:4" x14ac:dyDescent="0.25">
      <c r="A1602">
        <v>3703</v>
      </c>
      <c r="C1602" s="4">
        <v>2</v>
      </c>
      <c r="D1602" s="3">
        <v>3</v>
      </c>
    </row>
    <row r="1603" spans="1:4" x14ac:dyDescent="0.25">
      <c r="A1603">
        <v>3704</v>
      </c>
      <c r="C1603" s="4">
        <v>2</v>
      </c>
      <c r="D1603" s="3">
        <v>3</v>
      </c>
    </row>
    <row r="1604" spans="1:4" x14ac:dyDescent="0.25">
      <c r="A1604">
        <v>3705</v>
      </c>
      <c r="C1604" s="4">
        <v>2</v>
      </c>
      <c r="D1604" s="3">
        <v>3</v>
      </c>
    </row>
    <row r="1605" spans="1:4" x14ac:dyDescent="0.25">
      <c r="A1605">
        <v>3706</v>
      </c>
      <c r="C1605" s="4">
        <v>2</v>
      </c>
      <c r="D1605" s="3">
        <v>3</v>
      </c>
    </row>
    <row r="1606" spans="1:4" x14ac:dyDescent="0.25">
      <c r="A1606">
        <v>3707</v>
      </c>
      <c r="D1606" s="3">
        <v>3</v>
      </c>
    </row>
    <row r="1607" spans="1:4" x14ac:dyDescent="0.25">
      <c r="A1607">
        <v>3708</v>
      </c>
      <c r="B1607" s="2">
        <v>1</v>
      </c>
      <c r="D1607" s="3">
        <v>3</v>
      </c>
    </row>
    <row r="1608" spans="1:4" x14ac:dyDescent="0.25">
      <c r="A1608">
        <v>3709</v>
      </c>
      <c r="B1608" s="2">
        <v>1</v>
      </c>
      <c r="D1608" s="3">
        <v>3</v>
      </c>
    </row>
    <row r="1609" spans="1:4" x14ac:dyDescent="0.25">
      <c r="A1609">
        <v>3710</v>
      </c>
      <c r="B1609" s="2">
        <v>1</v>
      </c>
      <c r="D1609" s="3">
        <v>3</v>
      </c>
    </row>
    <row r="1610" spans="1:4" x14ac:dyDescent="0.25">
      <c r="A1610">
        <v>3711</v>
      </c>
      <c r="B1610" s="2">
        <v>1</v>
      </c>
      <c r="D1610" s="3">
        <v>3</v>
      </c>
    </row>
    <row r="1611" spans="1:4" x14ac:dyDescent="0.25">
      <c r="A1611">
        <v>3712</v>
      </c>
      <c r="B1611" s="2">
        <v>1</v>
      </c>
      <c r="D1611" s="3">
        <v>3</v>
      </c>
    </row>
    <row r="1612" spans="1:4" x14ac:dyDescent="0.25">
      <c r="A1612">
        <v>3713</v>
      </c>
      <c r="B1612" s="2">
        <v>1</v>
      </c>
      <c r="D1612" s="3">
        <v>3</v>
      </c>
    </row>
    <row r="1613" spans="1:4" x14ac:dyDescent="0.25">
      <c r="A1613">
        <v>3714</v>
      </c>
      <c r="B1613" s="2">
        <v>1</v>
      </c>
      <c r="D1613" s="3">
        <v>3</v>
      </c>
    </row>
    <row r="1614" spans="1:4" x14ac:dyDescent="0.25">
      <c r="A1614">
        <v>3715</v>
      </c>
      <c r="B1614" s="2">
        <v>1</v>
      </c>
      <c r="D1614" s="3">
        <v>3</v>
      </c>
    </row>
    <row r="1615" spans="1:4" x14ac:dyDescent="0.25">
      <c r="A1615">
        <v>3716</v>
      </c>
      <c r="B1615" s="2">
        <v>1</v>
      </c>
      <c r="D1615" s="3">
        <v>3</v>
      </c>
    </row>
    <row r="1616" spans="1:4" x14ac:dyDescent="0.25">
      <c r="A1616">
        <v>3717</v>
      </c>
      <c r="B1616" s="2">
        <v>1</v>
      </c>
    </row>
    <row r="1617" spans="1:5" x14ac:dyDescent="0.25">
      <c r="A1617">
        <v>3718</v>
      </c>
      <c r="B1617" s="2">
        <v>1</v>
      </c>
    </row>
    <row r="1618" spans="1:5" x14ac:dyDescent="0.25">
      <c r="A1618">
        <v>3719</v>
      </c>
      <c r="B1618" s="2">
        <v>1</v>
      </c>
    </row>
    <row r="1619" spans="1:5" x14ac:dyDescent="0.25">
      <c r="A1619">
        <v>3720</v>
      </c>
      <c r="B1619" s="2">
        <v>1</v>
      </c>
    </row>
    <row r="1620" spans="1:5" x14ac:dyDescent="0.25">
      <c r="A1620">
        <v>3721</v>
      </c>
      <c r="B1620" s="2">
        <v>1</v>
      </c>
    </row>
    <row r="1621" spans="1:5" x14ac:dyDescent="0.25">
      <c r="A1621">
        <v>3722</v>
      </c>
      <c r="B1621" s="2">
        <v>1</v>
      </c>
    </row>
    <row r="1622" spans="1:5" x14ac:dyDescent="0.25">
      <c r="A1622">
        <v>3723</v>
      </c>
      <c r="B1622" s="2">
        <v>1</v>
      </c>
    </row>
    <row r="1623" spans="1:5" x14ac:dyDescent="0.25">
      <c r="A1623">
        <v>3724</v>
      </c>
      <c r="B1623" s="2">
        <v>1</v>
      </c>
    </row>
    <row r="1624" spans="1:5" x14ac:dyDescent="0.25">
      <c r="A1624">
        <v>3725</v>
      </c>
      <c r="B1624" s="2">
        <v>1</v>
      </c>
      <c r="E1624" s="1">
        <v>4</v>
      </c>
    </row>
    <row r="1625" spans="1:5" x14ac:dyDescent="0.25">
      <c r="A1625">
        <v>3726</v>
      </c>
      <c r="B1625" s="2">
        <v>1</v>
      </c>
      <c r="C1625" s="4">
        <v>2</v>
      </c>
      <c r="E1625" s="1">
        <v>4</v>
      </c>
    </row>
    <row r="1626" spans="1:5" x14ac:dyDescent="0.25">
      <c r="A1626">
        <v>3727</v>
      </c>
      <c r="B1626" s="2">
        <v>1</v>
      </c>
      <c r="C1626" s="4">
        <v>2</v>
      </c>
      <c r="E1626" s="1">
        <v>4</v>
      </c>
    </row>
    <row r="1627" spans="1:5" x14ac:dyDescent="0.25">
      <c r="A1627">
        <v>3728</v>
      </c>
      <c r="B1627" s="2">
        <v>1</v>
      </c>
      <c r="C1627" s="4">
        <v>2</v>
      </c>
      <c r="E1627" s="1">
        <v>4</v>
      </c>
    </row>
    <row r="1628" spans="1:5" x14ac:dyDescent="0.25">
      <c r="A1628">
        <v>3729</v>
      </c>
      <c r="C1628" s="4">
        <v>2</v>
      </c>
      <c r="E1628" s="1">
        <v>4</v>
      </c>
    </row>
    <row r="1629" spans="1:5" x14ac:dyDescent="0.25">
      <c r="A1629">
        <v>3730</v>
      </c>
      <c r="C1629" s="4">
        <v>2</v>
      </c>
      <c r="E1629" s="1">
        <v>4</v>
      </c>
    </row>
    <row r="1630" spans="1:5" x14ac:dyDescent="0.25">
      <c r="A1630">
        <v>3731</v>
      </c>
      <c r="C1630" s="4">
        <v>2</v>
      </c>
      <c r="E1630" s="1">
        <v>4</v>
      </c>
    </row>
    <row r="1631" spans="1:5" x14ac:dyDescent="0.25">
      <c r="A1631">
        <v>3732</v>
      </c>
      <c r="C1631" s="4">
        <v>2</v>
      </c>
      <c r="E1631" s="1">
        <v>4</v>
      </c>
    </row>
    <row r="1632" spans="1:5" x14ac:dyDescent="0.25">
      <c r="A1632">
        <v>3733</v>
      </c>
      <c r="C1632" s="4">
        <v>2</v>
      </c>
      <c r="E1632" s="1">
        <v>4</v>
      </c>
    </row>
    <row r="1633" spans="1:5" x14ac:dyDescent="0.25">
      <c r="A1633">
        <v>3734</v>
      </c>
      <c r="C1633" s="4">
        <v>2</v>
      </c>
      <c r="E1633" s="1">
        <v>4</v>
      </c>
    </row>
    <row r="1634" spans="1:5" x14ac:dyDescent="0.25">
      <c r="A1634">
        <v>3735</v>
      </c>
      <c r="C1634" s="4">
        <v>2</v>
      </c>
      <c r="E1634" s="1">
        <v>4</v>
      </c>
    </row>
    <row r="1635" spans="1:5" x14ac:dyDescent="0.25">
      <c r="A1635">
        <v>3736</v>
      </c>
      <c r="C1635" s="4">
        <v>2</v>
      </c>
      <c r="E1635" s="1">
        <v>4</v>
      </c>
    </row>
    <row r="1636" spans="1:5" x14ac:dyDescent="0.25">
      <c r="A1636">
        <v>3737</v>
      </c>
      <c r="C1636" s="4">
        <v>2</v>
      </c>
      <c r="E1636" s="1">
        <v>4</v>
      </c>
    </row>
    <row r="1637" spans="1:5" x14ac:dyDescent="0.25">
      <c r="A1637">
        <v>3738</v>
      </c>
      <c r="C1637" s="4">
        <v>2</v>
      </c>
      <c r="D1637" s="3">
        <v>3</v>
      </c>
      <c r="E1637" s="1">
        <v>4</v>
      </c>
    </row>
    <row r="1638" spans="1:5" x14ac:dyDescent="0.25">
      <c r="A1638">
        <v>3739</v>
      </c>
      <c r="C1638" s="4">
        <v>2</v>
      </c>
      <c r="D1638" s="3">
        <v>3</v>
      </c>
      <c r="E1638" s="1">
        <v>4</v>
      </c>
    </row>
    <row r="1639" spans="1:5" x14ac:dyDescent="0.25">
      <c r="A1639">
        <v>3740</v>
      </c>
      <c r="C1639" s="4">
        <v>2</v>
      </c>
      <c r="D1639" s="3">
        <v>3</v>
      </c>
      <c r="E1639" s="1">
        <v>4</v>
      </c>
    </row>
    <row r="1640" spans="1:5" x14ac:dyDescent="0.25">
      <c r="A1640">
        <v>3741</v>
      </c>
      <c r="C1640" s="4">
        <v>2</v>
      </c>
      <c r="D1640" s="3">
        <v>3</v>
      </c>
      <c r="E1640" s="1">
        <v>4</v>
      </c>
    </row>
    <row r="1641" spans="1:5" x14ac:dyDescent="0.25">
      <c r="A1641">
        <v>3742</v>
      </c>
      <c r="C1641" s="4">
        <v>2</v>
      </c>
      <c r="D1641" s="3">
        <v>3</v>
      </c>
      <c r="E1641" s="1">
        <v>4</v>
      </c>
    </row>
    <row r="1642" spans="1:5" x14ac:dyDescent="0.25">
      <c r="A1642">
        <v>3743</v>
      </c>
      <c r="C1642" s="4">
        <v>2</v>
      </c>
      <c r="D1642" s="3">
        <v>3</v>
      </c>
      <c r="E1642" s="1">
        <v>4</v>
      </c>
    </row>
    <row r="1643" spans="1:5" x14ac:dyDescent="0.25">
      <c r="A1643">
        <v>3744</v>
      </c>
      <c r="B1643" s="2">
        <v>1</v>
      </c>
      <c r="C1643" s="4">
        <v>2</v>
      </c>
      <c r="D1643" s="3">
        <v>3</v>
      </c>
      <c r="E1643" s="1">
        <v>4</v>
      </c>
    </row>
    <row r="1644" spans="1:5" x14ac:dyDescent="0.25">
      <c r="A1644">
        <v>3745</v>
      </c>
      <c r="B1644" s="2">
        <v>1</v>
      </c>
      <c r="C1644" s="4">
        <v>2</v>
      </c>
      <c r="D1644" s="3">
        <v>3</v>
      </c>
      <c r="E1644" s="1">
        <v>4</v>
      </c>
    </row>
    <row r="1645" spans="1:5" x14ac:dyDescent="0.25">
      <c r="A1645">
        <v>3746</v>
      </c>
      <c r="B1645" s="2">
        <v>1</v>
      </c>
      <c r="C1645" s="4">
        <v>2</v>
      </c>
      <c r="D1645" s="3">
        <v>3</v>
      </c>
      <c r="E1645" s="1">
        <v>4</v>
      </c>
    </row>
    <row r="1646" spans="1:5" x14ac:dyDescent="0.25">
      <c r="A1646">
        <v>3747</v>
      </c>
      <c r="B1646" s="2">
        <v>1</v>
      </c>
      <c r="C1646" s="4">
        <v>2</v>
      </c>
      <c r="D1646" s="3">
        <v>3</v>
      </c>
      <c r="E1646" s="1">
        <v>4</v>
      </c>
    </row>
    <row r="1647" spans="1:5" x14ac:dyDescent="0.25">
      <c r="A1647">
        <v>3748</v>
      </c>
      <c r="B1647" s="2">
        <v>1</v>
      </c>
      <c r="C1647" s="4">
        <v>2</v>
      </c>
      <c r="D1647" s="3">
        <v>3</v>
      </c>
      <c r="E1647" s="1">
        <v>4</v>
      </c>
    </row>
    <row r="1648" spans="1:5" x14ac:dyDescent="0.25">
      <c r="A1648">
        <v>3749</v>
      </c>
      <c r="B1648" s="2">
        <v>1</v>
      </c>
      <c r="C1648" s="4">
        <v>2</v>
      </c>
      <c r="D1648" s="3">
        <v>3</v>
      </c>
      <c r="E1648" s="1">
        <v>4</v>
      </c>
    </row>
    <row r="1649" spans="1:5" x14ac:dyDescent="0.25">
      <c r="A1649">
        <v>3750</v>
      </c>
      <c r="B1649" s="2">
        <v>1</v>
      </c>
      <c r="C1649" s="4">
        <v>2</v>
      </c>
      <c r="D1649" s="3">
        <v>3</v>
      </c>
      <c r="E1649" s="1">
        <v>4</v>
      </c>
    </row>
    <row r="1650" spans="1:5" x14ac:dyDescent="0.25">
      <c r="A1650">
        <v>3751</v>
      </c>
      <c r="B1650" s="2">
        <v>1</v>
      </c>
      <c r="D1650" s="3">
        <v>3</v>
      </c>
      <c r="E1650" s="1">
        <v>4</v>
      </c>
    </row>
    <row r="1651" spans="1:5" x14ac:dyDescent="0.25">
      <c r="A1651">
        <v>3752</v>
      </c>
      <c r="B1651" s="2">
        <v>1</v>
      </c>
      <c r="D1651" s="3">
        <v>3</v>
      </c>
    </row>
    <row r="1652" spans="1:5" x14ac:dyDescent="0.25">
      <c r="A1652">
        <v>3753</v>
      </c>
      <c r="B1652" s="2">
        <v>1</v>
      </c>
      <c r="D1652" s="3">
        <v>3</v>
      </c>
    </row>
    <row r="1653" spans="1:5" x14ac:dyDescent="0.25">
      <c r="A1653">
        <v>3754</v>
      </c>
      <c r="B1653" s="2">
        <v>1</v>
      </c>
      <c r="D1653" s="3">
        <v>3</v>
      </c>
    </row>
    <row r="1654" spans="1:5" x14ac:dyDescent="0.25">
      <c r="A1654">
        <v>3755</v>
      </c>
      <c r="B1654" s="2">
        <v>1</v>
      </c>
      <c r="D1654" s="3">
        <v>3</v>
      </c>
    </row>
    <row r="1655" spans="1:5" x14ac:dyDescent="0.25">
      <c r="A1655">
        <v>3756</v>
      </c>
      <c r="B1655" s="2">
        <v>1</v>
      </c>
      <c r="D1655" s="3">
        <v>3</v>
      </c>
    </row>
    <row r="1656" spans="1:5" x14ac:dyDescent="0.25">
      <c r="A1656">
        <v>3757</v>
      </c>
      <c r="B1656" s="2">
        <v>1</v>
      </c>
      <c r="D1656" s="3">
        <v>3</v>
      </c>
    </row>
    <row r="1657" spans="1:5" x14ac:dyDescent="0.25">
      <c r="A1657">
        <v>3758</v>
      </c>
      <c r="B1657" s="2">
        <v>1</v>
      </c>
      <c r="D1657" s="3">
        <v>3</v>
      </c>
    </row>
    <row r="1658" spans="1:5" x14ac:dyDescent="0.25">
      <c r="A1658">
        <v>3759</v>
      </c>
      <c r="B1658" s="2">
        <v>1</v>
      </c>
      <c r="D1658" s="3">
        <v>3</v>
      </c>
    </row>
    <row r="1659" spans="1:5" x14ac:dyDescent="0.25">
      <c r="A1659">
        <v>3760</v>
      </c>
      <c r="B1659" s="2">
        <v>1</v>
      </c>
      <c r="D1659" s="3">
        <v>3</v>
      </c>
    </row>
    <row r="1660" spans="1:5" x14ac:dyDescent="0.25">
      <c r="A1660">
        <v>3761</v>
      </c>
      <c r="B1660" s="2">
        <v>1</v>
      </c>
      <c r="D1660" s="3">
        <v>3</v>
      </c>
    </row>
    <row r="1661" spans="1:5" x14ac:dyDescent="0.25">
      <c r="A1661">
        <v>3762</v>
      </c>
      <c r="B1661" s="2">
        <v>1</v>
      </c>
      <c r="D1661" s="3">
        <v>3</v>
      </c>
    </row>
    <row r="1662" spans="1:5" x14ac:dyDescent="0.25">
      <c r="A1662">
        <v>3763</v>
      </c>
      <c r="B1662" s="2">
        <v>1</v>
      </c>
      <c r="D1662" s="3">
        <v>3</v>
      </c>
    </row>
    <row r="1663" spans="1:5" x14ac:dyDescent="0.25">
      <c r="A1663">
        <v>3764</v>
      </c>
      <c r="B1663" s="2">
        <v>1</v>
      </c>
      <c r="D1663" s="3">
        <v>3</v>
      </c>
    </row>
    <row r="1664" spans="1:5" x14ac:dyDescent="0.25">
      <c r="A1664">
        <v>3765</v>
      </c>
      <c r="B1664" s="2">
        <v>1</v>
      </c>
      <c r="D1664" s="3">
        <v>3</v>
      </c>
    </row>
    <row r="1665" spans="1:4" x14ac:dyDescent="0.25">
      <c r="A1665">
        <v>3766</v>
      </c>
      <c r="B1665" s="2">
        <v>1</v>
      </c>
      <c r="D1665" s="3">
        <v>3</v>
      </c>
    </row>
    <row r="1666" spans="1:4" x14ac:dyDescent="0.25">
      <c r="A1666">
        <v>3767</v>
      </c>
      <c r="B1666" s="2">
        <v>1</v>
      </c>
      <c r="D1666" s="3">
        <v>3</v>
      </c>
    </row>
    <row r="1667" spans="1:4" x14ac:dyDescent="0.25">
      <c r="A1667">
        <v>3768</v>
      </c>
      <c r="B1667" s="2">
        <v>1</v>
      </c>
      <c r="D1667" s="3">
        <v>3</v>
      </c>
    </row>
    <row r="1668" spans="1:4" x14ac:dyDescent="0.25">
      <c r="A1668">
        <v>3769</v>
      </c>
      <c r="B1668" s="2">
        <v>1</v>
      </c>
      <c r="D1668" s="3">
        <v>3</v>
      </c>
    </row>
    <row r="1669" spans="1:4" x14ac:dyDescent="0.25">
      <c r="A1669">
        <v>3770</v>
      </c>
      <c r="B1669" s="2">
        <v>1</v>
      </c>
      <c r="D1669" s="3">
        <v>3</v>
      </c>
    </row>
    <row r="1670" spans="1:4" x14ac:dyDescent="0.25">
      <c r="A1670">
        <v>3771</v>
      </c>
      <c r="B1670" s="2">
        <v>1</v>
      </c>
      <c r="D1670" s="3">
        <v>3</v>
      </c>
    </row>
    <row r="1671" spans="1:4" x14ac:dyDescent="0.25">
      <c r="A1671">
        <v>3772</v>
      </c>
      <c r="B1671" s="2">
        <v>1</v>
      </c>
      <c r="C1671" s="4">
        <v>2</v>
      </c>
      <c r="D1671" s="3">
        <v>3</v>
      </c>
    </row>
    <row r="1672" spans="1:4" x14ac:dyDescent="0.25">
      <c r="A1672">
        <v>3773</v>
      </c>
      <c r="B1672" s="2">
        <v>1</v>
      </c>
      <c r="C1672" s="4">
        <v>2</v>
      </c>
      <c r="D1672" s="3">
        <v>3</v>
      </c>
    </row>
    <row r="1673" spans="1:4" x14ac:dyDescent="0.25">
      <c r="A1673">
        <v>3774</v>
      </c>
      <c r="B1673" s="2">
        <v>1</v>
      </c>
      <c r="C1673" s="4">
        <v>2</v>
      </c>
      <c r="D1673" s="3">
        <v>3</v>
      </c>
    </row>
    <row r="1674" spans="1:4" x14ac:dyDescent="0.25">
      <c r="A1674">
        <v>3775</v>
      </c>
      <c r="B1674" s="2">
        <v>1</v>
      </c>
      <c r="C1674" s="4">
        <v>2</v>
      </c>
      <c r="D1674" s="3">
        <v>3</v>
      </c>
    </row>
    <row r="1675" spans="1:4" x14ac:dyDescent="0.25">
      <c r="A1675">
        <v>3776</v>
      </c>
      <c r="B1675" s="2">
        <v>1</v>
      </c>
      <c r="C1675" s="4">
        <v>2</v>
      </c>
      <c r="D1675" s="3">
        <v>3</v>
      </c>
    </row>
    <row r="1676" spans="1:4" x14ac:dyDescent="0.25">
      <c r="A1676">
        <v>3777</v>
      </c>
      <c r="C1676" s="4">
        <v>2</v>
      </c>
    </row>
    <row r="1677" spans="1:4" x14ac:dyDescent="0.25">
      <c r="A1677">
        <v>3778</v>
      </c>
      <c r="C1677" s="4">
        <v>2</v>
      </c>
    </row>
    <row r="1678" spans="1:4" x14ac:dyDescent="0.25">
      <c r="A1678">
        <v>3779</v>
      </c>
      <c r="C1678" s="4">
        <v>2</v>
      </c>
    </row>
    <row r="1679" spans="1:4" x14ac:dyDescent="0.25">
      <c r="A1679">
        <v>3780</v>
      </c>
      <c r="C1679" s="4">
        <v>2</v>
      </c>
    </row>
    <row r="1680" spans="1:4" x14ac:dyDescent="0.25">
      <c r="A1680">
        <v>3781</v>
      </c>
      <c r="C1680" s="4">
        <v>2</v>
      </c>
    </row>
    <row r="1681" spans="1:5" x14ac:dyDescent="0.25">
      <c r="A1681">
        <v>3782</v>
      </c>
      <c r="C1681" s="4">
        <v>2</v>
      </c>
    </row>
    <row r="1682" spans="1:5" x14ac:dyDescent="0.25">
      <c r="A1682">
        <v>3783</v>
      </c>
      <c r="C1682" s="4">
        <v>2</v>
      </c>
    </row>
    <row r="1683" spans="1:5" x14ac:dyDescent="0.25">
      <c r="A1683">
        <v>3784</v>
      </c>
      <c r="C1683" s="4">
        <v>2</v>
      </c>
    </row>
    <row r="1684" spans="1:5" x14ac:dyDescent="0.25">
      <c r="A1684">
        <v>3785</v>
      </c>
      <c r="C1684" s="4">
        <v>2</v>
      </c>
      <c r="E1684" s="1">
        <v>4</v>
      </c>
    </row>
    <row r="1685" spans="1:5" x14ac:dyDescent="0.25">
      <c r="A1685">
        <v>3786</v>
      </c>
      <c r="C1685" s="4">
        <v>2</v>
      </c>
      <c r="E1685" s="1">
        <v>4</v>
      </c>
    </row>
    <row r="1686" spans="1:5" x14ac:dyDescent="0.25">
      <c r="A1686">
        <v>3787</v>
      </c>
      <c r="C1686" s="4">
        <v>2</v>
      </c>
      <c r="E1686" s="1">
        <v>4</v>
      </c>
    </row>
    <row r="1687" spans="1:5" x14ac:dyDescent="0.25">
      <c r="A1687">
        <v>3788</v>
      </c>
      <c r="C1687" s="4">
        <v>2</v>
      </c>
      <c r="E1687" s="1">
        <v>4</v>
      </c>
    </row>
    <row r="1688" spans="1:5" x14ac:dyDescent="0.25">
      <c r="A1688">
        <v>3789</v>
      </c>
      <c r="C1688" s="4">
        <v>2</v>
      </c>
      <c r="E1688" s="1">
        <v>4</v>
      </c>
    </row>
    <row r="1689" spans="1:5" x14ac:dyDescent="0.25">
      <c r="A1689">
        <v>3790</v>
      </c>
      <c r="C1689" s="4">
        <v>2</v>
      </c>
      <c r="D1689" s="3">
        <v>3</v>
      </c>
      <c r="E1689" s="1">
        <v>4</v>
      </c>
    </row>
    <row r="1690" spans="1:5" x14ac:dyDescent="0.25">
      <c r="A1690">
        <v>3791</v>
      </c>
      <c r="C1690" s="4">
        <v>2</v>
      </c>
      <c r="D1690" s="3">
        <v>3</v>
      </c>
      <c r="E1690" s="1">
        <v>4</v>
      </c>
    </row>
    <row r="1691" spans="1:5" x14ac:dyDescent="0.25">
      <c r="A1691">
        <v>3792</v>
      </c>
      <c r="C1691" s="4">
        <v>2</v>
      </c>
      <c r="D1691" s="3">
        <v>3</v>
      </c>
      <c r="E1691" s="1">
        <v>4</v>
      </c>
    </row>
    <row r="1692" spans="1:5" x14ac:dyDescent="0.25">
      <c r="A1692">
        <v>3793</v>
      </c>
      <c r="C1692" s="4">
        <v>2</v>
      </c>
      <c r="D1692" s="3">
        <v>3</v>
      </c>
      <c r="E1692" s="1">
        <v>4</v>
      </c>
    </row>
    <row r="1693" spans="1:5" x14ac:dyDescent="0.25">
      <c r="A1693">
        <v>3794</v>
      </c>
      <c r="C1693" s="4">
        <v>2</v>
      </c>
      <c r="D1693" s="3">
        <v>3</v>
      </c>
      <c r="E1693" s="1">
        <v>4</v>
      </c>
    </row>
    <row r="1694" spans="1:5" x14ac:dyDescent="0.25">
      <c r="A1694">
        <v>3795</v>
      </c>
      <c r="B1694" s="2">
        <v>1</v>
      </c>
      <c r="C1694" s="4">
        <v>2</v>
      </c>
      <c r="D1694" s="3">
        <v>3</v>
      </c>
      <c r="E1694" s="1">
        <v>4</v>
      </c>
    </row>
    <row r="1695" spans="1:5" x14ac:dyDescent="0.25">
      <c r="A1695">
        <v>3796</v>
      </c>
      <c r="B1695" s="2">
        <v>1</v>
      </c>
      <c r="C1695" s="4">
        <v>2</v>
      </c>
      <c r="D1695" s="3">
        <v>3</v>
      </c>
      <c r="E1695" s="1">
        <v>4</v>
      </c>
    </row>
    <row r="1696" spans="1:5" x14ac:dyDescent="0.25">
      <c r="A1696">
        <v>3797</v>
      </c>
      <c r="B1696" s="2">
        <v>1</v>
      </c>
      <c r="C1696" s="4">
        <v>2</v>
      </c>
      <c r="D1696" s="3">
        <v>3</v>
      </c>
      <c r="E1696" s="1">
        <v>4</v>
      </c>
    </row>
    <row r="1697" spans="1:6" x14ac:dyDescent="0.25">
      <c r="A1697">
        <v>3798</v>
      </c>
      <c r="B1697" s="2">
        <v>1</v>
      </c>
      <c r="C1697" s="4">
        <v>2</v>
      </c>
      <c r="D1697" s="3">
        <v>3</v>
      </c>
      <c r="E1697" s="1">
        <v>4</v>
      </c>
    </row>
    <row r="1698" spans="1:6" x14ac:dyDescent="0.25">
      <c r="A1698">
        <v>3799</v>
      </c>
      <c r="B1698" s="2">
        <v>1</v>
      </c>
      <c r="C1698" s="4">
        <v>2</v>
      </c>
      <c r="D1698" s="3">
        <v>3</v>
      </c>
      <c r="E1698" s="1">
        <v>4</v>
      </c>
    </row>
    <row r="1699" spans="1:6" x14ac:dyDescent="0.25">
      <c r="A1699">
        <v>3800</v>
      </c>
      <c r="B1699" s="2">
        <v>1</v>
      </c>
      <c r="C1699" s="4">
        <v>2</v>
      </c>
      <c r="D1699" s="3">
        <v>3</v>
      </c>
      <c r="E1699" s="1">
        <v>4</v>
      </c>
    </row>
    <row r="1700" spans="1:6" x14ac:dyDescent="0.25">
      <c r="A1700">
        <v>3801</v>
      </c>
      <c r="B1700" s="2">
        <v>1</v>
      </c>
      <c r="C1700" s="4">
        <v>2</v>
      </c>
      <c r="D1700" s="3">
        <v>3</v>
      </c>
      <c r="E1700" s="1">
        <v>4</v>
      </c>
    </row>
    <row r="1701" spans="1:6" x14ac:dyDescent="0.25">
      <c r="A1701">
        <v>3802</v>
      </c>
      <c r="F1701" t="s">
        <v>22</v>
      </c>
    </row>
    <row r="1702" spans="1:6" x14ac:dyDescent="0.25">
      <c r="A1702">
        <v>3920</v>
      </c>
    </row>
    <row r="1703" spans="1:6" x14ac:dyDescent="0.25">
      <c r="A1703">
        <v>3921</v>
      </c>
    </row>
    <row r="1704" spans="1:6" x14ac:dyDescent="0.25">
      <c r="A1704">
        <v>3922</v>
      </c>
      <c r="F1704" t="s">
        <v>22</v>
      </c>
    </row>
    <row r="1705" spans="1:6" x14ac:dyDescent="0.25">
      <c r="A1705">
        <v>3923</v>
      </c>
    </row>
    <row r="1706" spans="1:6" x14ac:dyDescent="0.25">
      <c r="A1706">
        <v>3924</v>
      </c>
    </row>
    <row r="1707" spans="1:6" x14ac:dyDescent="0.25">
      <c r="A1707">
        <v>3925</v>
      </c>
    </row>
    <row r="1708" spans="1:6" x14ac:dyDescent="0.25">
      <c r="A1708">
        <v>3926</v>
      </c>
    </row>
    <row r="1709" spans="1:6" x14ac:dyDescent="0.25">
      <c r="A1709">
        <v>3927</v>
      </c>
    </row>
    <row r="1710" spans="1:6" x14ac:dyDescent="0.25">
      <c r="A1710">
        <v>3928</v>
      </c>
    </row>
    <row r="1711" spans="1:6" x14ac:dyDescent="0.25">
      <c r="A1711">
        <v>3929</v>
      </c>
    </row>
    <row r="1712" spans="1:6" x14ac:dyDescent="0.25">
      <c r="A1712">
        <v>3930</v>
      </c>
    </row>
    <row r="1713" spans="1:5" x14ac:dyDescent="0.25">
      <c r="A1713">
        <v>3931</v>
      </c>
    </row>
    <row r="1714" spans="1:5" x14ac:dyDescent="0.25">
      <c r="A1714">
        <v>3932</v>
      </c>
      <c r="C1714" s="4">
        <v>2</v>
      </c>
    </row>
    <row r="1715" spans="1:5" x14ac:dyDescent="0.25">
      <c r="A1715">
        <v>3933</v>
      </c>
      <c r="C1715" s="4">
        <v>2</v>
      </c>
    </row>
    <row r="1716" spans="1:5" x14ac:dyDescent="0.25">
      <c r="A1716">
        <v>3934</v>
      </c>
      <c r="C1716" s="4">
        <v>2</v>
      </c>
    </row>
    <row r="1717" spans="1:5" x14ac:dyDescent="0.25">
      <c r="A1717">
        <v>3935</v>
      </c>
      <c r="C1717" s="4">
        <v>2</v>
      </c>
    </row>
    <row r="1718" spans="1:5" x14ac:dyDescent="0.25">
      <c r="A1718">
        <v>3936</v>
      </c>
      <c r="C1718" s="4">
        <v>2</v>
      </c>
      <c r="E1718" s="1">
        <v>4</v>
      </c>
    </row>
    <row r="1719" spans="1:5" x14ac:dyDescent="0.25">
      <c r="A1719">
        <v>3937</v>
      </c>
      <c r="C1719" s="4">
        <v>2</v>
      </c>
      <c r="E1719" s="1">
        <v>4</v>
      </c>
    </row>
    <row r="1720" spans="1:5" x14ac:dyDescent="0.25">
      <c r="A1720">
        <v>3938</v>
      </c>
      <c r="C1720" s="4">
        <v>2</v>
      </c>
      <c r="E1720" s="1">
        <v>4</v>
      </c>
    </row>
    <row r="1721" spans="1:5" x14ac:dyDescent="0.25">
      <c r="A1721">
        <v>3939</v>
      </c>
      <c r="C1721" s="4">
        <v>2</v>
      </c>
      <c r="E1721" s="1">
        <v>4</v>
      </c>
    </row>
    <row r="1722" spans="1:5" x14ac:dyDescent="0.25">
      <c r="A1722">
        <v>3940</v>
      </c>
      <c r="C1722" s="4">
        <v>2</v>
      </c>
      <c r="D1722" s="3">
        <v>3</v>
      </c>
      <c r="E1722" s="1">
        <v>4</v>
      </c>
    </row>
    <row r="1723" spans="1:5" x14ac:dyDescent="0.25">
      <c r="A1723">
        <v>3941</v>
      </c>
      <c r="C1723" s="4">
        <v>2</v>
      </c>
      <c r="D1723" s="3">
        <v>3</v>
      </c>
      <c r="E1723" s="1">
        <v>4</v>
      </c>
    </row>
    <row r="1724" spans="1:5" x14ac:dyDescent="0.25">
      <c r="A1724">
        <v>3942</v>
      </c>
      <c r="C1724" s="4">
        <v>2</v>
      </c>
      <c r="D1724" s="3">
        <v>3</v>
      </c>
      <c r="E1724" s="1">
        <v>4</v>
      </c>
    </row>
    <row r="1725" spans="1:5" x14ac:dyDescent="0.25">
      <c r="A1725">
        <v>3943</v>
      </c>
      <c r="C1725" s="4">
        <v>2</v>
      </c>
      <c r="D1725" s="3">
        <v>3</v>
      </c>
      <c r="E1725" s="1">
        <v>4</v>
      </c>
    </row>
    <row r="1726" spans="1:5" x14ac:dyDescent="0.25">
      <c r="A1726">
        <v>3944</v>
      </c>
      <c r="C1726" s="4">
        <v>2</v>
      </c>
      <c r="D1726" s="3">
        <v>3</v>
      </c>
      <c r="E1726" s="1">
        <v>4</v>
      </c>
    </row>
    <row r="1727" spans="1:5" x14ac:dyDescent="0.25">
      <c r="A1727">
        <v>3945</v>
      </c>
      <c r="D1727" s="3">
        <v>3</v>
      </c>
      <c r="E1727" s="1">
        <v>4</v>
      </c>
    </row>
    <row r="1728" spans="1:5" x14ac:dyDescent="0.25">
      <c r="A1728">
        <v>3946</v>
      </c>
      <c r="D1728" s="3">
        <v>3</v>
      </c>
      <c r="E1728" s="1">
        <v>4</v>
      </c>
    </row>
    <row r="1729" spans="1:5" x14ac:dyDescent="0.25">
      <c r="A1729">
        <v>3947</v>
      </c>
      <c r="D1729" s="3">
        <v>3</v>
      </c>
      <c r="E1729" s="1">
        <v>4</v>
      </c>
    </row>
    <row r="1730" spans="1:5" x14ac:dyDescent="0.25">
      <c r="A1730">
        <v>3948</v>
      </c>
      <c r="D1730" s="3">
        <v>3</v>
      </c>
      <c r="E1730" s="1">
        <v>4</v>
      </c>
    </row>
    <row r="1731" spans="1:5" x14ac:dyDescent="0.25">
      <c r="A1731">
        <v>3949</v>
      </c>
      <c r="D1731" s="3">
        <v>3</v>
      </c>
      <c r="E1731" s="1">
        <v>4</v>
      </c>
    </row>
    <row r="1732" spans="1:5" x14ac:dyDescent="0.25">
      <c r="A1732">
        <v>3950</v>
      </c>
      <c r="D1732" s="3">
        <v>3</v>
      </c>
      <c r="E1732" s="1">
        <v>4</v>
      </c>
    </row>
    <row r="1733" spans="1:5" x14ac:dyDescent="0.25">
      <c r="A1733">
        <v>3951</v>
      </c>
      <c r="D1733" s="3">
        <v>3</v>
      </c>
    </row>
    <row r="1734" spans="1:5" x14ac:dyDescent="0.25">
      <c r="A1734">
        <v>3952</v>
      </c>
      <c r="B1734" s="2">
        <v>1</v>
      </c>
      <c r="D1734" s="3">
        <v>3</v>
      </c>
    </row>
    <row r="1735" spans="1:5" x14ac:dyDescent="0.25">
      <c r="A1735">
        <v>3953</v>
      </c>
      <c r="B1735" s="2">
        <v>1</v>
      </c>
      <c r="D1735" s="3">
        <v>3</v>
      </c>
    </row>
    <row r="1736" spans="1:5" x14ac:dyDescent="0.25">
      <c r="A1736">
        <v>3954</v>
      </c>
      <c r="B1736" s="2">
        <v>1</v>
      </c>
      <c r="D1736" s="3">
        <v>3</v>
      </c>
    </row>
    <row r="1737" spans="1:5" x14ac:dyDescent="0.25">
      <c r="A1737">
        <v>3955</v>
      </c>
      <c r="B1737" s="2">
        <v>1</v>
      </c>
      <c r="D1737" s="3">
        <v>3</v>
      </c>
    </row>
    <row r="1738" spans="1:5" x14ac:dyDescent="0.25">
      <c r="A1738">
        <v>3956</v>
      </c>
      <c r="B1738" s="2">
        <v>1</v>
      </c>
      <c r="D1738" s="3">
        <v>3</v>
      </c>
    </row>
    <row r="1739" spans="1:5" x14ac:dyDescent="0.25">
      <c r="A1739">
        <v>3957</v>
      </c>
      <c r="B1739" s="2">
        <v>1</v>
      </c>
      <c r="D1739" s="3">
        <v>3</v>
      </c>
    </row>
    <row r="1740" spans="1:5" x14ac:dyDescent="0.25">
      <c r="A1740">
        <v>3958</v>
      </c>
      <c r="B1740" s="2">
        <v>1</v>
      </c>
    </row>
    <row r="1741" spans="1:5" x14ac:dyDescent="0.25">
      <c r="A1741">
        <v>3959</v>
      </c>
      <c r="B1741" s="2">
        <v>1</v>
      </c>
    </row>
    <row r="1742" spans="1:5" x14ac:dyDescent="0.25">
      <c r="A1742">
        <v>3960</v>
      </c>
      <c r="B1742" s="2">
        <v>1</v>
      </c>
    </row>
    <row r="1743" spans="1:5" x14ac:dyDescent="0.25">
      <c r="A1743">
        <v>3961</v>
      </c>
      <c r="B1743" s="2">
        <v>1</v>
      </c>
    </row>
    <row r="1744" spans="1:5" x14ac:dyDescent="0.25">
      <c r="A1744">
        <v>3962</v>
      </c>
      <c r="B1744" s="2">
        <v>1</v>
      </c>
    </row>
    <row r="1745" spans="1:5" x14ac:dyDescent="0.25">
      <c r="A1745">
        <v>3963</v>
      </c>
      <c r="B1745" s="2">
        <v>1</v>
      </c>
      <c r="C1745" s="4">
        <v>2</v>
      </c>
    </row>
    <row r="1746" spans="1:5" x14ac:dyDescent="0.25">
      <c r="A1746">
        <v>3964</v>
      </c>
      <c r="B1746" s="2">
        <v>1</v>
      </c>
      <c r="C1746" s="4">
        <v>2</v>
      </c>
    </row>
    <row r="1747" spans="1:5" x14ac:dyDescent="0.25">
      <c r="A1747">
        <v>3965</v>
      </c>
      <c r="C1747" s="4">
        <v>2</v>
      </c>
      <c r="E1747" s="1">
        <v>4</v>
      </c>
    </row>
    <row r="1748" spans="1:5" x14ac:dyDescent="0.25">
      <c r="A1748">
        <v>3966</v>
      </c>
      <c r="C1748" s="4">
        <v>2</v>
      </c>
      <c r="E1748" s="1">
        <v>4</v>
      </c>
    </row>
    <row r="1749" spans="1:5" x14ac:dyDescent="0.25">
      <c r="A1749">
        <v>3967</v>
      </c>
      <c r="C1749" s="4">
        <v>2</v>
      </c>
      <c r="E1749" s="1">
        <v>4</v>
      </c>
    </row>
    <row r="1750" spans="1:5" x14ac:dyDescent="0.25">
      <c r="A1750">
        <v>3968</v>
      </c>
      <c r="C1750" s="4">
        <v>2</v>
      </c>
      <c r="E1750" s="1">
        <v>4</v>
      </c>
    </row>
    <row r="1751" spans="1:5" x14ac:dyDescent="0.25">
      <c r="A1751">
        <v>3969</v>
      </c>
      <c r="C1751" s="4">
        <v>2</v>
      </c>
      <c r="D1751" s="3">
        <v>3</v>
      </c>
      <c r="E1751" s="1">
        <v>4</v>
      </c>
    </row>
    <row r="1752" spans="1:5" x14ac:dyDescent="0.25">
      <c r="A1752">
        <v>3970</v>
      </c>
      <c r="C1752" s="4">
        <v>2</v>
      </c>
      <c r="D1752" s="3">
        <v>3</v>
      </c>
      <c r="E1752" s="1">
        <v>4</v>
      </c>
    </row>
    <row r="1753" spans="1:5" x14ac:dyDescent="0.25">
      <c r="A1753">
        <v>3971</v>
      </c>
      <c r="C1753" s="4">
        <v>2</v>
      </c>
      <c r="D1753" s="3">
        <v>3</v>
      </c>
      <c r="E1753" s="1">
        <v>4</v>
      </c>
    </row>
    <row r="1754" spans="1:5" x14ac:dyDescent="0.25">
      <c r="A1754">
        <v>3972</v>
      </c>
      <c r="C1754" s="4">
        <v>2</v>
      </c>
      <c r="D1754" s="3">
        <v>3</v>
      </c>
      <c r="E1754" s="1">
        <v>4</v>
      </c>
    </row>
    <row r="1755" spans="1:5" x14ac:dyDescent="0.25">
      <c r="A1755">
        <v>3973</v>
      </c>
      <c r="D1755" s="3">
        <v>3</v>
      </c>
      <c r="E1755" s="1">
        <v>4</v>
      </c>
    </row>
    <row r="1756" spans="1:5" x14ac:dyDescent="0.25">
      <c r="A1756">
        <v>3974</v>
      </c>
      <c r="D1756" s="3">
        <v>3</v>
      </c>
      <c r="E1756" s="1">
        <v>4</v>
      </c>
    </row>
    <row r="1757" spans="1:5" x14ac:dyDescent="0.25">
      <c r="A1757">
        <v>3975</v>
      </c>
      <c r="D1757" s="3">
        <v>3</v>
      </c>
      <c r="E1757" s="1">
        <v>4</v>
      </c>
    </row>
    <row r="1758" spans="1:5" x14ac:dyDescent="0.25">
      <c r="A1758">
        <v>3976</v>
      </c>
      <c r="D1758" s="3">
        <v>3</v>
      </c>
      <c r="E1758" s="1">
        <v>4</v>
      </c>
    </row>
    <row r="1759" spans="1:5" x14ac:dyDescent="0.25">
      <c r="A1759">
        <v>3977</v>
      </c>
      <c r="D1759" s="3">
        <v>3</v>
      </c>
      <c r="E1759" s="1">
        <v>4</v>
      </c>
    </row>
    <row r="1760" spans="1:5" x14ac:dyDescent="0.25">
      <c r="A1760">
        <v>3978</v>
      </c>
      <c r="D1760" s="3">
        <v>3</v>
      </c>
      <c r="E1760" s="1">
        <v>4</v>
      </c>
    </row>
    <row r="1761" spans="1:5" x14ac:dyDescent="0.25">
      <c r="A1761">
        <v>3979</v>
      </c>
      <c r="D1761" s="3">
        <v>3</v>
      </c>
      <c r="E1761" s="1">
        <v>4</v>
      </c>
    </row>
    <row r="1762" spans="1:5" x14ac:dyDescent="0.25">
      <c r="A1762">
        <v>3980</v>
      </c>
      <c r="D1762" s="3">
        <v>3</v>
      </c>
      <c r="E1762" s="1">
        <v>4</v>
      </c>
    </row>
    <row r="1763" spans="1:5" x14ac:dyDescent="0.25">
      <c r="A1763">
        <v>3981</v>
      </c>
      <c r="D1763" s="3">
        <v>3</v>
      </c>
      <c r="E1763" s="1">
        <v>4</v>
      </c>
    </row>
    <row r="1764" spans="1:5" x14ac:dyDescent="0.25">
      <c r="A1764">
        <v>3982</v>
      </c>
      <c r="D1764" s="3">
        <v>3</v>
      </c>
    </row>
    <row r="1765" spans="1:5" x14ac:dyDescent="0.25">
      <c r="A1765">
        <v>3983</v>
      </c>
      <c r="B1765" s="2">
        <v>1</v>
      </c>
      <c r="D1765" s="3">
        <v>3</v>
      </c>
    </row>
    <row r="1766" spans="1:5" x14ac:dyDescent="0.25">
      <c r="A1766">
        <v>3984</v>
      </c>
      <c r="B1766" s="2">
        <v>1</v>
      </c>
      <c r="D1766" s="3">
        <v>3</v>
      </c>
    </row>
    <row r="1767" spans="1:5" x14ac:dyDescent="0.25">
      <c r="A1767">
        <v>3985</v>
      </c>
      <c r="B1767" s="2">
        <v>1</v>
      </c>
      <c r="D1767" s="3">
        <v>3</v>
      </c>
    </row>
    <row r="1768" spans="1:5" x14ac:dyDescent="0.25">
      <c r="A1768">
        <v>3986</v>
      </c>
      <c r="B1768" s="2">
        <v>1</v>
      </c>
    </row>
    <row r="1769" spans="1:5" x14ac:dyDescent="0.25">
      <c r="A1769">
        <v>3987</v>
      </c>
      <c r="B1769" s="2">
        <v>1</v>
      </c>
    </row>
    <row r="1770" spans="1:5" x14ac:dyDescent="0.25">
      <c r="A1770">
        <v>3988</v>
      </c>
      <c r="B1770" s="2">
        <v>1</v>
      </c>
    </row>
    <row r="1771" spans="1:5" x14ac:dyDescent="0.25">
      <c r="A1771">
        <v>3989</v>
      </c>
      <c r="B1771" s="2">
        <v>1</v>
      </c>
    </row>
    <row r="1772" spans="1:5" x14ac:dyDescent="0.25">
      <c r="A1772">
        <v>3990</v>
      </c>
      <c r="B1772" s="2">
        <v>1</v>
      </c>
    </row>
    <row r="1773" spans="1:5" x14ac:dyDescent="0.25">
      <c r="A1773">
        <v>3991</v>
      </c>
      <c r="B1773" s="2">
        <v>1</v>
      </c>
    </row>
    <row r="1774" spans="1:5" x14ac:dyDescent="0.25">
      <c r="A1774">
        <v>3992</v>
      </c>
      <c r="B1774" s="2">
        <v>1</v>
      </c>
      <c r="C1774" s="4">
        <v>2</v>
      </c>
    </row>
    <row r="1775" spans="1:5" x14ac:dyDescent="0.25">
      <c r="A1775">
        <v>3993</v>
      </c>
      <c r="B1775" s="2">
        <v>1</v>
      </c>
      <c r="C1775" s="4">
        <v>2</v>
      </c>
    </row>
    <row r="1776" spans="1:5" x14ac:dyDescent="0.25">
      <c r="A1776">
        <v>3994</v>
      </c>
      <c r="B1776" s="2">
        <v>1</v>
      </c>
      <c r="C1776" s="4">
        <v>2</v>
      </c>
    </row>
    <row r="1777" spans="1:5" x14ac:dyDescent="0.25">
      <c r="A1777">
        <v>3995</v>
      </c>
      <c r="C1777" s="4">
        <v>2</v>
      </c>
      <c r="E1777" s="1">
        <v>4</v>
      </c>
    </row>
    <row r="1778" spans="1:5" x14ac:dyDescent="0.25">
      <c r="A1778">
        <v>3996</v>
      </c>
      <c r="C1778" s="4">
        <v>2</v>
      </c>
      <c r="E1778" s="1">
        <v>4</v>
      </c>
    </row>
    <row r="1779" spans="1:5" x14ac:dyDescent="0.25">
      <c r="A1779">
        <v>3997</v>
      </c>
      <c r="C1779" s="4">
        <v>2</v>
      </c>
      <c r="E1779" s="1">
        <v>4</v>
      </c>
    </row>
    <row r="1780" spans="1:5" x14ac:dyDescent="0.25">
      <c r="A1780">
        <v>3998</v>
      </c>
      <c r="C1780" s="4">
        <v>2</v>
      </c>
      <c r="E1780" s="1">
        <v>4</v>
      </c>
    </row>
    <row r="1781" spans="1:5" x14ac:dyDescent="0.25">
      <c r="A1781">
        <v>3999</v>
      </c>
      <c r="C1781" s="4">
        <v>2</v>
      </c>
      <c r="E1781" s="1">
        <v>4</v>
      </c>
    </row>
    <row r="1782" spans="1:5" x14ac:dyDescent="0.25">
      <c r="A1782">
        <v>4000</v>
      </c>
      <c r="C1782" s="4">
        <v>2</v>
      </c>
      <c r="E1782" s="1">
        <v>4</v>
      </c>
    </row>
    <row r="1783" spans="1:5" x14ac:dyDescent="0.25">
      <c r="A1783">
        <v>4001</v>
      </c>
      <c r="C1783" s="4">
        <v>2</v>
      </c>
      <c r="D1783" s="3">
        <v>3</v>
      </c>
      <c r="E1783" s="1">
        <v>4</v>
      </c>
    </row>
    <row r="1784" spans="1:5" x14ac:dyDescent="0.25">
      <c r="A1784">
        <v>4002</v>
      </c>
      <c r="C1784" s="4">
        <v>2</v>
      </c>
      <c r="D1784" s="3">
        <v>3</v>
      </c>
      <c r="E1784" s="1">
        <v>4</v>
      </c>
    </row>
    <row r="1785" spans="1:5" x14ac:dyDescent="0.25">
      <c r="A1785">
        <v>4003</v>
      </c>
      <c r="D1785" s="3">
        <v>3</v>
      </c>
      <c r="E1785" s="1">
        <v>4</v>
      </c>
    </row>
    <row r="1786" spans="1:5" x14ac:dyDescent="0.25">
      <c r="A1786">
        <v>4004</v>
      </c>
      <c r="D1786" s="3">
        <v>3</v>
      </c>
      <c r="E1786" s="1">
        <v>4</v>
      </c>
    </row>
    <row r="1787" spans="1:5" x14ac:dyDescent="0.25">
      <c r="A1787">
        <v>4005</v>
      </c>
      <c r="D1787" s="3">
        <v>3</v>
      </c>
      <c r="E1787" s="1">
        <v>4</v>
      </c>
    </row>
    <row r="1788" spans="1:5" x14ac:dyDescent="0.25">
      <c r="A1788">
        <v>4006</v>
      </c>
      <c r="D1788" s="3">
        <v>3</v>
      </c>
      <c r="E1788" s="1">
        <v>4</v>
      </c>
    </row>
    <row r="1789" spans="1:5" x14ac:dyDescent="0.25">
      <c r="A1789">
        <v>4007</v>
      </c>
      <c r="D1789" s="3">
        <v>3</v>
      </c>
      <c r="E1789" s="1">
        <v>4</v>
      </c>
    </row>
    <row r="1790" spans="1:5" x14ac:dyDescent="0.25">
      <c r="A1790">
        <v>4008</v>
      </c>
      <c r="D1790" s="3">
        <v>3</v>
      </c>
      <c r="E1790" s="1">
        <v>4</v>
      </c>
    </row>
    <row r="1791" spans="1:5" x14ac:dyDescent="0.25">
      <c r="A1791">
        <v>4009</v>
      </c>
      <c r="D1791" s="3">
        <v>3</v>
      </c>
      <c r="E1791" s="1">
        <v>4</v>
      </c>
    </row>
    <row r="1792" spans="1:5" x14ac:dyDescent="0.25">
      <c r="A1792">
        <v>4010</v>
      </c>
      <c r="D1792" s="3">
        <v>3</v>
      </c>
      <c r="E1792" s="1">
        <v>4</v>
      </c>
    </row>
    <row r="1793" spans="1:5" x14ac:dyDescent="0.25">
      <c r="A1793">
        <v>4011</v>
      </c>
      <c r="D1793" s="3">
        <v>3</v>
      </c>
    </row>
    <row r="1794" spans="1:5" x14ac:dyDescent="0.25">
      <c r="A1794">
        <v>4012</v>
      </c>
      <c r="D1794" s="3">
        <v>3</v>
      </c>
    </row>
    <row r="1795" spans="1:5" x14ac:dyDescent="0.25">
      <c r="A1795">
        <v>4013</v>
      </c>
      <c r="B1795" s="2">
        <v>1</v>
      </c>
      <c r="D1795" s="3">
        <v>3</v>
      </c>
    </row>
    <row r="1796" spans="1:5" x14ac:dyDescent="0.25">
      <c r="A1796">
        <v>4014</v>
      </c>
      <c r="B1796" s="2">
        <v>1</v>
      </c>
      <c r="D1796" s="3">
        <v>3</v>
      </c>
    </row>
    <row r="1797" spans="1:5" x14ac:dyDescent="0.25">
      <c r="A1797">
        <v>4015</v>
      </c>
      <c r="B1797" s="2">
        <v>1</v>
      </c>
      <c r="D1797" s="3">
        <v>3</v>
      </c>
    </row>
    <row r="1798" spans="1:5" x14ac:dyDescent="0.25">
      <c r="A1798">
        <v>4016</v>
      </c>
      <c r="B1798" s="2">
        <v>1</v>
      </c>
      <c r="D1798" s="3">
        <v>3</v>
      </c>
    </row>
    <row r="1799" spans="1:5" x14ac:dyDescent="0.25">
      <c r="A1799">
        <v>4017</v>
      </c>
      <c r="B1799" s="2">
        <v>1</v>
      </c>
    </row>
    <row r="1800" spans="1:5" x14ac:dyDescent="0.25">
      <c r="A1800">
        <v>4018</v>
      </c>
      <c r="B1800" s="2">
        <v>1</v>
      </c>
    </row>
    <row r="1801" spans="1:5" x14ac:dyDescent="0.25">
      <c r="A1801">
        <v>4019</v>
      </c>
      <c r="B1801" s="2">
        <v>1</v>
      </c>
    </row>
    <row r="1802" spans="1:5" x14ac:dyDescent="0.25">
      <c r="A1802">
        <v>4020</v>
      </c>
      <c r="B1802" s="2">
        <v>1</v>
      </c>
    </row>
    <row r="1803" spans="1:5" x14ac:dyDescent="0.25">
      <c r="A1803">
        <v>4021</v>
      </c>
      <c r="B1803" s="2">
        <v>1</v>
      </c>
    </row>
    <row r="1804" spans="1:5" x14ac:dyDescent="0.25">
      <c r="A1804">
        <v>4022</v>
      </c>
      <c r="B1804" s="2">
        <v>1</v>
      </c>
    </row>
    <row r="1805" spans="1:5" x14ac:dyDescent="0.25">
      <c r="A1805">
        <v>4023</v>
      </c>
      <c r="B1805" s="2">
        <v>1</v>
      </c>
    </row>
    <row r="1806" spans="1:5" x14ac:dyDescent="0.25">
      <c r="A1806">
        <v>4024</v>
      </c>
      <c r="B1806" s="2">
        <v>1</v>
      </c>
      <c r="C1806" s="4">
        <v>2</v>
      </c>
      <c r="E1806" s="1">
        <v>4</v>
      </c>
    </row>
    <row r="1807" spans="1:5" x14ac:dyDescent="0.25">
      <c r="A1807">
        <v>4025</v>
      </c>
      <c r="B1807" s="2">
        <v>1</v>
      </c>
      <c r="C1807" s="4">
        <v>2</v>
      </c>
      <c r="E1807" s="1">
        <v>4</v>
      </c>
    </row>
    <row r="1808" spans="1:5" x14ac:dyDescent="0.25">
      <c r="A1808">
        <v>4026</v>
      </c>
      <c r="B1808" s="2">
        <v>1</v>
      </c>
      <c r="C1808" s="4">
        <v>2</v>
      </c>
      <c r="E1808" s="1">
        <v>4</v>
      </c>
    </row>
    <row r="1809" spans="1:5" x14ac:dyDescent="0.25">
      <c r="A1809">
        <v>4027</v>
      </c>
      <c r="C1809" s="4">
        <v>2</v>
      </c>
      <c r="E1809" s="1">
        <v>4</v>
      </c>
    </row>
    <row r="1810" spans="1:5" x14ac:dyDescent="0.25">
      <c r="A1810">
        <v>4028</v>
      </c>
      <c r="C1810" s="4">
        <v>2</v>
      </c>
      <c r="E1810" s="1">
        <v>4</v>
      </c>
    </row>
    <row r="1811" spans="1:5" x14ac:dyDescent="0.25">
      <c r="A1811">
        <v>4029</v>
      </c>
      <c r="C1811" s="4">
        <v>2</v>
      </c>
      <c r="E1811" s="1">
        <v>4</v>
      </c>
    </row>
    <row r="1812" spans="1:5" x14ac:dyDescent="0.25">
      <c r="A1812">
        <v>4030</v>
      </c>
      <c r="C1812" s="4">
        <v>2</v>
      </c>
      <c r="E1812" s="1">
        <v>4</v>
      </c>
    </row>
    <row r="1813" spans="1:5" x14ac:dyDescent="0.25">
      <c r="A1813">
        <v>4031</v>
      </c>
      <c r="C1813" s="4">
        <v>2</v>
      </c>
      <c r="E1813" s="1">
        <v>4</v>
      </c>
    </row>
    <row r="1814" spans="1:5" x14ac:dyDescent="0.25">
      <c r="A1814">
        <v>4032</v>
      </c>
      <c r="C1814" s="4">
        <v>2</v>
      </c>
      <c r="E1814" s="1">
        <v>4</v>
      </c>
    </row>
    <row r="1815" spans="1:5" x14ac:dyDescent="0.25">
      <c r="A1815">
        <v>4033</v>
      </c>
      <c r="C1815" s="4">
        <v>2</v>
      </c>
      <c r="E1815" s="1">
        <v>4</v>
      </c>
    </row>
    <row r="1816" spans="1:5" x14ac:dyDescent="0.25">
      <c r="A1816">
        <v>4034</v>
      </c>
      <c r="C1816" s="4">
        <v>2</v>
      </c>
      <c r="D1816" s="3">
        <v>3</v>
      </c>
      <c r="E1816" s="1">
        <v>4</v>
      </c>
    </row>
    <row r="1817" spans="1:5" x14ac:dyDescent="0.25">
      <c r="A1817">
        <v>4035</v>
      </c>
      <c r="C1817" s="4">
        <v>2</v>
      </c>
      <c r="D1817" s="3">
        <v>3</v>
      </c>
      <c r="E1817" s="1">
        <v>4</v>
      </c>
    </row>
    <row r="1818" spans="1:5" x14ac:dyDescent="0.25">
      <c r="A1818">
        <v>4036</v>
      </c>
      <c r="D1818" s="3">
        <v>3</v>
      </c>
      <c r="E1818" s="1">
        <v>4</v>
      </c>
    </row>
    <row r="1819" spans="1:5" x14ac:dyDescent="0.25">
      <c r="A1819">
        <v>4037</v>
      </c>
      <c r="D1819" s="3">
        <v>3</v>
      </c>
    </row>
    <row r="1820" spans="1:5" x14ac:dyDescent="0.25">
      <c r="A1820">
        <v>4038</v>
      </c>
      <c r="D1820" s="3">
        <v>3</v>
      </c>
    </row>
    <row r="1821" spans="1:5" x14ac:dyDescent="0.25">
      <c r="A1821">
        <v>4039</v>
      </c>
      <c r="D1821" s="3">
        <v>3</v>
      </c>
    </row>
    <row r="1822" spans="1:5" x14ac:dyDescent="0.25">
      <c r="A1822">
        <v>4040</v>
      </c>
      <c r="D1822" s="3">
        <v>3</v>
      </c>
    </row>
    <row r="1823" spans="1:5" x14ac:dyDescent="0.25">
      <c r="A1823">
        <v>4041</v>
      </c>
      <c r="D1823" s="3">
        <v>3</v>
      </c>
    </row>
    <row r="1824" spans="1:5" x14ac:dyDescent="0.25">
      <c r="A1824">
        <v>4042</v>
      </c>
      <c r="D1824" s="3">
        <v>3</v>
      </c>
    </row>
    <row r="1825" spans="1:5" x14ac:dyDescent="0.25">
      <c r="A1825">
        <v>4043</v>
      </c>
      <c r="D1825" s="3">
        <v>3</v>
      </c>
    </row>
    <row r="1826" spans="1:5" x14ac:dyDescent="0.25">
      <c r="A1826">
        <v>4044</v>
      </c>
      <c r="B1826" s="2">
        <v>1</v>
      </c>
      <c r="D1826" s="3">
        <v>3</v>
      </c>
    </row>
    <row r="1827" spans="1:5" x14ac:dyDescent="0.25">
      <c r="A1827">
        <v>4045</v>
      </c>
      <c r="B1827" s="2">
        <v>1</v>
      </c>
      <c r="D1827" s="3">
        <v>3</v>
      </c>
    </row>
    <row r="1828" spans="1:5" x14ac:dyDescent="0.25">
      <c r="A1828">
        <v>4046</v>
      </c>
      <c r="B1828" s="2">
        <v>1</v>
      </c>
      <c r="D1828" s="3">
        <v>3</v>
      </c>
    </row>
    <row r="1829" spans="1:5" x14ac:dyDescent="0.25">
      <c r="A1829">
        <v>4047</v>
      </c>
      <c r="B1829" s="2">
        <v>1</v>
      </c>
      <c r="D1829" s="3">
        <v>3</v>
      </c>
    </row>
    <row r="1830" spans="1:5" x14ac:dyDescent="0.25">
      <c r="A1830">
        <v>4048</v>
      </c>
      <c r="B1830" s="2">
        <v>1</v>
      </c>
      <c r="D1830" s="3">
        <v>3</v>
      </c>
    </row>
    <row r="1831" spans="1:5" x14ac:dyDescent="0.25">
      <c r="A1831">
        <v>4049</v>
      </c>
      <c r="B1831" s="2">
        <v>1</v>
      </c>
      <c r="D1831" s="3">
        <v>3</v>
      </c>
    </row>
    <row r="1832" spans="1:5" x14ac:dyDescent="0.25">
      <c r="A1832">
        <v>4050</v>
      </c>
      <c r="B1832" s="2">
        <v>1</v>
      </c>
      <c r="D1832" s="3">
        <v>3</v>
      </c>
    </row>
    <row r="1833" spans="1:5" x14ac:dyDescent="0.25">
      <c r="A1833">
        <v>4051</v>
      </c>
      <c r="B1833" s="2">
        <v>1</v>
      </c>
    </row>
    <row r="1834" spans="1:5" x14ac:dyDescent="0.25">
      <c r="A1834">
        <v>4052</v>
      </c>
      <c r="B1834" s="2">
        <v>1</v>
      </c>
    </row>
    <row r="1835" spans="1:5" x14ac:dyDescent="0.25">
      <c r="A1835">
        <v>4053</v>
      </c>
      <c r="B1835" s="2">
        <v>1</v>
      </c>
    </row>
    <row r="1836" spans="1:5" x14ac:dyDescent="0.25">
      <c r="A1836">
        <v>4054</v>
      </c>
      <c r="B1836" s="2">
        <v>1</v>
      </c>
    </row>
    <row r="1837" spans="1:5" x14ac:dyDescent="0.25">
      <c r="A1837">
        <v>4055</v>
      </c>
      <c r="B1837" s="2">
        <v>1</v>
      </c>
      <c r="E1837" s="1">
        <v>4</v>
      </c>
    </row>
    <row r="1838" spans="1:5" x14ac:dyDescent="0.25">
      <c r="A1838">
        <v>4056</v>
      </c>
      <c r="B1838" s="2">
        <v>1</v>
      </c>
      <c r="E1838" s="1">
        <v>4</v>
      </c>
    </row>
    <row r="1839" spans="1:5" x14ac:dyDescent="0.25">
      <c r="A1839">
        <v>4057</v>
      </c>
      <c r="B1839" s="2">
        <v>1</v>
      </c>
      <c r="C1839" s="4">
        <v>2</v>
      </c>
      <c r="E1839" s="1">
        <v>4</v>
      </c>
    </row>
    <row r="1840" spans="1:5" x14ac:dyDescent="0.25">
      <c r="A1840">
        <v>4058</v>
      </c>
      <c r="B1840" s="2">
        <v>1</v>
      </c>
      <c r="C1840" s="4">
        <v>2</v>
      </c>
      <c r="E1840" s="1">
        <v>4</v>
      </c>
    </row>
    <row r="1841" spans="1:5" x14ac:dyDescent="0.25">
      <c r="A1841">
        <v>4059</v>
      </c>
      <c r="B1841" s="2">
        <v>1</v>
      </c>
      <c r="C1841" s="4">
        <v>2</v>
      </c>
      <c r="E1841" s="1">
        <v>4</v>
      </c>
    </row>
    <row r="1842" spans="1:5" x14ac:dyDescent="0.25">
      <c r="A1842">
        <v>4060</v>
      </c>
      <c r="C1842" s="4">
        <v>2</v>
      </c>
      <c r="E1842" s="1">
        <v>4</v>
      </c>
    </row>
    <row r="1843" spans="1:5" x14ac:dyDescent="0.25">
      <c r="A1843">
        <v>4061</v>
      </c>
      <c r="C1843" s="4">
        <v>2</v>
      </c>
      <c r="E1843" s="1">
        <v>4</v>
      </c>
    </row>
    <row r="1844" spans="1:5" x14ac:dyDescent="0.25">
      <c r="A1844">
        <v>4062</v>
      </c>
      <c r="C1844" s="4">
        <v>2</v>
      </c>
      <c r="E1844" s="1">
        <v>4</v>
      </c>
    </row>
    <row r="1845" spans="1:5" x14ac:dyDescent="0.25">
      <c r="A1845">
        <v>4063</v>
      </c>
      <c r="C1845" s="4">
        <v>2</v>
      </c>
      <c r="E1845" s="1">
        <v>4</v>
      </c>
    </row>
    <row r="1846" spans="1:5" x14ac:dyDescent="0.25">
      <c r="A1846">
        <v>4064</v>
      </c>
      <c r="C1846" s="4">
        <v>2</v>
      </c>
      <c r="E1846" s="1">
        <v>4</v>
      </c>
    </row>
    <row r="1847" spans="1:5" x14ac:dyDescent="0.25">
      <c r="A1847">
        <v>4065</v>
      </c>
      <c r="C1847" s="4">
        <v>2</v>
      </c>
      <c r="E1847" s="1">
        <v>4</v>
      </c>
    </row>
    <row r="1848" spans="1:5" x14ac:dyDescent="0.25">
      <c r="A1848">
        <v>4066</v>
      </c>
      <c r="C1848" s="4">
        <v>2</v>
      </c>
      <c r="D1848" s="3">
        <v>3</v>
      </c>
      <c r="E1848" s="1">
        <v>4</v>
      </c>
    </row>
    <row r="1849" spans="1:5" x14ac:dyDescent="0.25">
      <c r="A1849">
        <v>4067</v>
      </c>
      <c r="C1849" s="4">
        <v>2</v>
      </c>
      <c r="D1849" s="3">
        <v>3</v>
      </c>
      <c r="E1849" s="1">
        <v>4</v>
      </c>
    </row>
    <row r="1850" spans="1:5" x14ac:dyDescent="0.25">
      <c r="A1850">
        <v>4068</v>
      </c>
      <c r="C1850" s="4">
        <v>2</v>
      </c>
      <c r="D1850" s="3">
        <v>3</v>
      </c>
      <c r="E1850" s="1">
        <v>4</v>
      </c>
    </row>
    <row r="1851" spans="1:5" x14ac:dyDescent="0.25">
      <c r="A1851">
        <v>4069</v>
      </c>
      <c r="C1851" s="4">
        <v>2</v>
      </c>
      <c r="D1851" s="3">
        <v>3</v>
      </c>
      <c r="E1851" s="1">
        <v>4</v>
      </c>
    </row>
    <row r="1852" spans="1:5" x14ac:dyDescent="0.25">
      <c r="A1852">
        <v>4070</v>
      </c>
      <c r="D1852" s="3">
        <v>3</v>
      </c>
      <c r="E1852" s="1">
        <v>4</v>
      </c>
    </row>
    <row r="1853" spans="1:5" x14ac:dyDescent="0.25">
      <c r="A1853">
        <v>4071</v>
      </c>
      <c r="D1853" s="3">
        <v>3</v>
      </c>
    </row>
    <row r="1854" spans="1:5" x14ac:dyDescent="0.25">
      <c r="A1854">
        <v>4072</v>
      </c>
      <c r="D1854" s="3">
        <v>3</v>
      </c>
    </row>
    <row r="1855" spans="1:5" x14ac:dyDescent="0.25">
      <c r="A1855">
        <v>4073</v>
      </c>
      <c r="D1855" s="3">
        <v>3</v>
      </c>
    </row>
    <row r="1856" spans="1:5" x14ac:dyDescent="0.25">
      <c r="A1856">
        <v>4074</v>
      </c>
      <c r="D1856" s="3">
        <v>3</v>
      </c>
    </row>
    <row r="1857" spans="1:5" x14ac:dyDescent="0.25">
      <c r="A1857">
        <v>4075</v>
      </c>
      <c r="B1857" s="2">
        <v>1</v>
      </c>
      <c r="D1857" s="3">
        <v>3</v>
      </c>
    </row>
    <row r="1858" spans="1:5" x14ac:dyDescent="0.25">
      <c r="A1858">
        <v>4076</v>
      </c>
      <c r="B1858" s="2">
        <v>1</v>
      </c>
      <c r="D1858" s="3">
        <v>3</v>
      </c>
    </row>
    <row r="1859" spans="1:5" x14ac:dyDescent="0.25">
      <c r="A1859">
        <v>4077</v>
      </c>
      <c r="B1859" s="2">
        <v>1</v>
      </c>
      <c r="D1859" s="3">
        <v>3</v>
      </c>
    </row>
    <row r="1860" spans="1:5" x14ac:dyDescent="0.25">
      <c r="A1860">
        <v>4078</v>
      </c>
      <c r="B1860" s="2">
        <v>1</v>
      </c>
      <c r="D1860" s="3">
        <v>3</v>
      </c>
    </row>
    <row r="1861" spans="1:5" x14ac:dyDescent="0.25">
      <c r="A1861">
        <v>4079</v>
      </c>
      <c r="B1861" s="2">
        <v>1</v>
      </c>
      <c r="D1861" s="3">
        <v>3</v>
      </c>
    </row>
    <row r="1862" spans="1:5" x14ac:dyDescent="0.25">
      <c r="A1862">
        <v>4080</v>
      </c>
      <c r="B1862" s="2">
        <v>1</v>
      </c>
      <c r="D1862" s="3">
        <v>3</v>
      </c>
    </row>
    <row r="1863" spans="1:5" x14ac:dyDescent="0.25">
      <c r="A1863">
        <v>4081</v>
      </c>
      <c r="B1863" s="2">
        <v>1</v>
      </c>
      <c r="D1863" s="3">
        <v>3</v>
      </c>
    </row>
    <row r="1864" spans="1:5" x14ac:dyDescent="0.25">
      <c r="A1864">
        <v>4082</v>
      </c>
      <c r="B1864" s="2">
        <v>1</v>
      </c>
      <c r="D1864" s="3">
        <v>3</v>
      </c>
    </row>
    <row r="1865" spans="1:5" x14ac:dyDescent="0.25">
      <c r="A1865">
        <v>4083</v>
      </c>
      <c r="B1865" s="2">
        <v>1</v>
      </c>
      <c r="D1865" s="3">
        <v>3</v>
      </c>
    </row>
    <row r="1866" spans="1:5" x14ac:dyDescent="0.25">
      <c r="A1866">
        <v>4084</v>
      </c>
      <c r="B1866" s="2">
        <v>1</v>
      </c>
    </row>
    <row r="1867" spans="1:5" x14ac:dyDescent="0.25">
      <c r="A1867">
        <v>4085</v>
      </c>
      <c r="B1867" s="2">
        <v>1</v>
      </c>
    </row>
    <row r="1868" spans="1:5" x14ac:dyDescent="0.25">
      <c r="A1868">
        <v>4086</v>
      </c>
      <c r="B1868" s="2">
        <v>1</v>
      </c>
      <c r="E1868" s="1">
        <v>4</v>
      </c>
    </row>
    <row r="1869" spans="1:5" x14ac:dyDescent="0.25">
      <c r="A1869">
        <v>4087</v>
      </c>
      <c r="B1869" s="2">
        <v>1</v>
      </c>
      <c r="E1869" s="1">
        <v>4</v>
      </c>
    </row>
    <row r="1870" spans="1:5" x14ac:dyDescent="0.25">
      <c r="A1870">
        <v>4088</v>
      </c>
      <c r="B1870" s="2">
        <v>1</v>
      </c>
      <c r="E1870" s="1">
        <v>4</v>
      </c>
    </row>
    <row r="1871" spans="1:5" x14ac:dyDescent="0.25">
      <c r="A1871">
        <v>4089</v>
      </c>
      <c r="B1871" s="2">
        <v>1</v>
      </c>
      <c r="E1871" s="1">
        <v>4</v>
      </c>
    </row>
    <row r="1872" spans="1:5" x14ac:dyDescent="0.25">
      <c r="A1872">
        <v>4090</v>
      </c>
      <c r="E1872" s="1">
        <v>4</v>
      </c>
    </row>
    <row r="1873" spans="1:5" x14ac:dyDescent="0.25">
      <c r="A1873">
        <v>4091</v>
      </c>
      <c r="E1873" s="1">
        <v>4</v>
      </c>
    </row>
    <row r="1874" spans="1:5" x14ac:dyDescent="0.25">
      <c r="A1874">
        <v>4092</v>
      </c>
      <c r="C1874" s="4">
        <v>2</v>
      </c>
      <c r="E1874" s="1">
        <v>4</v>
      </c>
    </row>
    <row r="1875" spans="1:5" x14ac:dyDescent="0.25">
      <c r="A1875">
        <v>4093</v>
      </c>
      <c r="C1875" s="4">
        <v>2</v>
      </c>
      <c r="E1875" s="1">
        <v>4</v>
      </c>
    </row>
    <row r="1876" spans="1:5" x14ac:dyDescent="0.25">
      <c r="A1876">
        <v>4094</v>
      </c>
      <c r="C1876" s="4">
        <v>2</v>
      </c>
      <c r="E1876" s="1">
        <v>4</v>
      </c>
    </row>
    <row r="1877" spans="1:5" x14ac:dyDescent="0.25">
      <c r="A1877">
        <v>4095</v>
      </c>
      <c r="C1877" s="4">
        <v>2</v>
      </c>
      <c r="E1877" s="1">
        <v>4</v>
      </c>
    </row>
    <row r="1878" spans="1:5" x14ac:dyDescent="0.25">
      <c r="A1878">
        <v>4096</v>
      </c>
      <c r="C1878" s="4">
        <v>2</v>
      </c>
      <c r="E1878" s="1">
        <v>4</v>
      </c>
    </row>
    <row r="1879" spans="1:5" x14ac:dyDescent="0.25">
      <c r="A1879">
        <v>4097</v>
      </c>
      <c r="C1879" s="4">
        <v>2</v>
      </c>
      <c r="E1879" s="1">
        <v>4</v>
      </c>
    </row>
    <row r="1880" spans="1:5" x14ac:dyDescent="0.25">
      <c r="A1880">
        <v>4098</v>
      </c>
      <c r="C1880" s="4">
        <v>2</v>
      </c>
      <c r="E1880" s="1">
        <v>4</v>
      </c>
    </row>
    <row r="1881" spans="1:5" x14ac:dyDescent="0.25">
      <c r="A1881">
        <v>4099</v>
      </c>
      <c r="C1881" s="4">
        <v>2</v>
      </c>
      <c r="D1881" s="3">
        <v>3</v>
      </c>
      <c r="E1881" s="1">
        <v>4</v>
      </c>
    </row>
    <row r="1882" spans="1:5" x14ac:dyDescent="0.25">
      <c r="A1882">
        <v>4100</v>
      </c>
      <c r="C1882" s="4">
        <v>2</v>
      </c>
      <c r="D1882" s="3">
        <v>3</v>
      </c>
      <c r="E1882" s="1">
        <v>4</v>
      </c>
    </row>
    <row r="1883" spans="1:5" x14ac:dyDescent="0.25">
      <c r="A1883">
        <v>4101</v>
      </c>
      <c r="C1883" s="4">
        <v>2</v>
      </c>
      <c r="D1883" s="3">
        <v>3</v>
      </c>
      <c r="E1883" s="1">
        <v>4</v>
      </c>
    </row>
    <row r="1884" spans="1:5" x14ac:dyDescent="0.25">
      <c r="A1884">
        <v>4102</v>
      </c>
      <c r="C1884" s="4">
        <v>2</v>
      </c>
      <c r="D1884" s="3">
        <v>3</v>
      </c>
      <c r="E1884" s="1">
        <v>4</v>
      </c>
    </row>
    <row r="1885" spans="1:5" x14ac:dyDescent="0.25">
      <c r="A1885">
        <v>4103</v>
      </c>
      <c r="C1885" s="4">
        <v>2</v>
      </c>
      <c r="D1885" s="3">
        <v>3</v>
      </c>
    </row>
    <row r="1886" spans="1:5" x14ac:dyDescent="0.25">
      <c r="A1886">
        <v>4104</v>
      </c>
      <c r="C1886" s="4">
        <v>2</v>
      </c>
      <c r="D1886" s="3">
        <v>3</v>
      </c>
    </row>
    <row r="1887" spans="1:5" x14ac:dyDescent="0.25">
      <c r="A1887">
        <v>4105</v>
      </c>
      <c r="D1887" s="3">
        <v>3</v>
      </c>
    </row>
    <row r="1888" spans="1:5" x14ac:dyDescent="0.25">
      <c r="A1888">
        <v>4106</v>
      </c>
      <c r="D1888" s="3">
        <v>3</v>
      </c>
    </row>
    <row r="1889" spans="1:5" x14ac:dyDescent="0.25">
      <c r="A1889">
        <v>4107</v>
      </c>
      <c r="D1889" s="3">
        <v>3</v>
      </c>
    </row>
    <row r="1890" spans="1:5" x14ac:dyDescent="0.25">
      <c r="A1890">
        <v>4108</v>
      </c>
      <c r="D1890" s="3">
        <v>3</v>
      </c>
    </row>
    <row r="1891" spans="1:5" x14ac:dyDescent="0.25">
      <c r="A1891">
        <v>4109</v>
      </c>
      <c r="D1891" s="3">
        <v>3</v>
      </c>
    </row>
    <row r="1892" spans="1:5" x14ac:dyDescent="0.25">
      <c r="A1892">
        <v>4110</v>
      </c>
      <c r="B1892" s="2">
        <v>1</v>
      </c>
      <c r="D1892" s="3">
        <v>3</v>
      </c>
    </row>
    <row r="1893" spans="1:5" x14ac:dyDescent="0.25">
      <c r="A1893">
        <v>4111</v>
      </c>
      <c r="B1893" s="2">
        <v>1</v>
      </c>
      <c r="D1893" s="3">
        <v>3</v>
      </c>
    </row>
    <row r="1894" spans="1:5" x14ac:dyDescent="0.25">
      <c r="A1894">
        <v>4112</v>
      </c>
      <c r="B1894" s="2">
        <v>1</v>
      </c>
      <c r="D1894" s="3">
        <v>3</v>
      </c>
    </row>
    <row r="1895" spans="1:5" x14ac:dyDescent="0.25">
      <c r="A1895">
        <v>4113</v>
      </c>
      <c r="B1895" s="2">
        <v>1</v>
      </c>
      <c r="D1895" s="3">
        <v>3</v>
      </c>
    </row>
    <row r="1896" spans="1:5" x14ac:dyDescent="0.25">
      <c r="A1896">
        <v>4114</v>
      </c>
      <c r="B1896" s="2">
        <v>1</v>
      </c>
      <c r="D1896" s="3">
        <v>3</v>
      </c>
    </row>
    <row r="1897" spans="1:5" x14ac:dyDescent="0.25">
      <c r="A1897">
        <v>4115</v>
      </c>
      <c r="B1897" s="2">
        <v>1</v>
      </c>
      <c r="D1897" s="3">
        <v>3</v>
      </c>
    </row>
    <row r="1898" spans="1:5" x14ac:dyDescent="0.25">
      <c r="A1898">
        <v>4116</v>
      </c>
      <c r="B1898" s="2">
        <v>1</v>
      </c>
    </row>
    <row r="1899" spans="1:5" x14ac:dyDescent="0.25">
      <c r="A1899">
        <v>4117</v>
      </c>
      <c r="B1899" s="2">
        <v>1</v>
      </c>
    </row>
    <row r="1900" spans="1:5" x14ac:dyDescent="0.25">
      <c r="A1900">
        <v>4118</v>
      </c>
      <c r="B1900" s="2">
        <v>1</v>
      </c>
    </row>
    <row r="1901" spans="1:5" x14ac:dyDescent="0.25">
      <c r="A1901">
        <v>4119</v>
      </c>
      <c r="B1901" s="2">
        <v>1</v>
      </c>
      <c r="E1901" s="1">
        <v>4</v>
      </c>
    </row>
    <row r="1902" spans="1:5" x14ac:dyDescent="0.25">
      <c r="A1902">
        <v>4120</v>
      </c>
      <c r="B1902" s="2">
        <v>1</v>
      </c>
      <c r="E1902" s="1">
        <v>4</v>
      </c>
    </row>
    <row r="1903" spans="1:5" x14ac:dyDescent="0.25">
      <c r="A1903">
        <v>4121</v>
      </c>
      <c r="B1903" s="2">
        <v>1</v>
      </c>
      <c r="E1903" s="1">
        <v>4</v>
      </c>
    </row>
    <row r="1904" spans="1:5" x14ac:dyDescent="0.25">
      <c r="A1904">
        <v>4122</v>
      </c>
      <c r="B1904" s="2">
        <v>1</v>
      </c>
      <c r="E1904" s="1">
        <v>4</v>
      </c>
    </row>
    <row r="1905" spans="1:5" x14ac:dyDescent="0.25">
      <c r="A1905">
        <v>4123</v>
      </c>
      <c r="B1905" s="2">
        <v>1</v>
      </c>
      <c r="E1905" s="1">
        <v>4</v>
      </c>
    </row>
    <row r="1906" spans="1:5" x14ac:dyDescent="0.25">
      <c r="A1906">
        <v>4124</v>
      </c>
      <c r="B1906" s="2">
        <v>1</v>
      </c>
      <c r="E1906" s="1">
        <v>4</v>
      </c>
    </row>
    <row r="1907" spans="1:5" x14ac:dyDescent="0.25">
      <c r="A1907">
        <v>4125</v>
      </c>
      <c r="E1907" s="1">
        <v>4</v>
      </c>
    </row>
    <row r="1908" spans="1:5" x14ac:dyDescent="0.25">
      <c r="A1908">
        <v>4126</v>
      </c>
      <c r="E1908" s="1">
        <v>4</v>
      </c>
    </row>
    <row r="1909" spans="1:5" x14ac:dyDescent="0.25">
      <c r="A1909">
        <v>4127</v>
      </c>
      <c r="C1909" s="4">
        <v>2</v>
      </c>
      <c r="E1909" s="1">
        <v>4</v>
      </c>
    </row>
    <row r="1910" spans="1:5" x14ac:dyDescent="0.25">
      <c r="A1910">
        <v>4128</v>
      </c>
      <c r="C1910" s="4">
        <v>2</v>
      </c>
      <c r="E1910" s="1">
        <v>4</v>
      </c>
    </row>
    <row r="1911" spans="1:5" x14ac:dyDescent="0.25">
      <c r="A1911">
        <v>4129</v>
      </c>
      <c r="C1911" s="4">
        <v>2</v>
      </c>
      <c r="E1911" s="1">
        <v>4</v>
      </c>
    </row>
    <row r="1912" spans="1:5" x14ac:dyDescent="0.25">
      <c r="A1912">
        <v>4130</v>
      </c>
      <c r="C1912" s="4">
        <v>2</v>
      </c>
      <c r="E1912" s="1">
        <v>4</v>
      </c>
    </row>
    <row r="1913" spans="1:5" x14ac:dyDescent="0.25">
      <c r="A1913">
        <v>4131</v>
      </c>
      <c r="C1913" s="4">
        <v>2</v>
      </c>
      <c r="E1913" s="1">
        <v>4</v>
      </c>
    </row>
    <row r="1914" spans="1:5" x14ac:dyDescent="0.25">
      <c r="A1914">
        <v>4132</v>
      </c>
      <c r="C1914" s="4">
        <v>2</v>
      </c>
      <c r="D1914" s="3">
        <v>3</v>
      </c>
      <c r="E1914" s="1">
        <v>4</v>
      </c>
    </row>
    <row r="1915" spans="1:5" x14ac:dyDescent="0.25">
      <c r="A1915">
        <v>4133</v>
      </c>
      <c r="C1915" s="4">
        <v>2</v>
      </c>
      <c r="D1915" s="3">
        <v>3</v>
      </c>
      <c r="E1915" s="1">
        <v>4</v>
      </c>
    </row>
    <row r="1916" spans="1:5" x14ac:dyDescent="0.25">
      <c r="A1916">
        <v>4134</v>
      </c>
      <c r="C1916" s="4">
        <v>2</v>
      </c>
      <c r="D1916" s="3">
        <v>3</v>
      </c>
      <c r="E1916" s="1">
        <v>4</v>
      </c>
    </row>
    <row r="1917" spans="1:5" x14ac:dyDescent="0.25">
      <c r="A1917">
        <v>4135</v>
      </c>
      <c r="C1917" s="4">
        <v>2</v>
      </c>
      <c r="D1917" s="3">
        <v>3</v>
      </c>
    </row>
    <row r="1918" spans="1:5" x14ac:dyDescent="0.25">
      <c r="A1918">
        <v>4136</v>
      </c>
      <c r="C1918" s="4">
        <v>2</v>
      </c>
      <c r="D1918" s="3">
        <v>3</v>
      </c>
    </row>
    <row r="1919" spans="1:5" x14ac:dyDescent="0.25">
      <c r="A1919">
        <v>4137</v>
      </c>
      <c r="C1919" s="4">
        <v>2</v>
      </c>
      <c r="D1919" s="3">
        <v>3</v>
      </c>
    </row>
    <row r="1920" spans="1:5" x14ac:dyDescent="0.25">
      <c r="A1920">
        <v>4138</v>
      </c>
      <c r="C1920" s="4">
        <v>2</v>
      </c>
      <c r="D1920" s="3">
        <v>3</v>
      </c>
    </row>
    <row r="1921" spans="1:5" x14ac:dyDescent="0.25">
      <c r="A1921">
        <v>4139</v>
      </c>
      <c r="C1921" s="4">
        <v>2</v>
      </c>
      <c r="D1921" s="3">
        <v>3</v>
      </c>
    </row>
    <row r="1922" spans="1:5" x14ac:dyDescent="0.25">
      <c r="A1922">
        <v>4140</v>
      </c>
      <c r="C1922" s="4">
        <v>2</v>
      </c>
      <c r="D1922" s="3">
        <v>3</v>
      </c>
    </row>
    <row r="1923" spans="1:5" x14ac:dyDescent="0.25">
      <c r="A1923">
        <v>4141</v>
      </c>
      <c r="C1923" s="4">
        <v>2</v>
      </c>
      <c r="D1923" s="3">
        <v>3</v>
      </c>
    </row>
    <row r="1924" spans="1:5" x14ac:dyDescent="0.25">
      <c r="A1924">
        <v>4142</v>
      </c>
      <c r="D1924" s="3">
        <v>3</v>
      </c>
    </row>
    <row r="1925" spans="1:5" x14ac:dyDescent="0.25">
      <c r="A1925">
        <v>4143</v>
      </c>
      <c r="D1925" s="3">
        <v>3</v>
      </c>
    </row>
    <row r="1926" spans="1:5" x14ac:dyDescent="0.25">
      <c r="A1926">
        <v>4144</v>
      </c>
      <c r="B1926" s="2">
        <v>1</v>
      </c>
      <c r="D1926" s="3">
        <v>3</v>
      </c>
    </row>
    <row r="1927" spans="1:5" x14ac:dyDescent="0.25">
      <c r="A1927">
        <v>4145</v>
      </c>
      <c r="B1927" s="2">
        <v>1</v>
      </c>
      <c r="D1927" s="3">
        <v>3</v>
      </c>
    </row>
    <row r="1928" spans="1:5" x14ac:dyDescent="0.25">
      <c r="A1928">
        <v>4146</v>
      </c>
      <c r="B1928" s="2">
        <v>1</v>
      </c>
      <c r="D1928" s="3">
        <v>3</v>
      </c>
    </row>
    <row r="1929" spans="1:5" x14ac:dyDescent="0.25">
      <c r="A1929">
        <v>4147</v>
      </c>
      <c r="B1929" s="2">
        <v>1</v>
      </c>
      <c r="D1929" s="3">
        <v>3</v>
      </c>
    </row>
    <row r="1930" spans="1:5" x14ac:dyDescent="0.25">
      <c r="A1930">
        <v>4148</v>
      </c>
      <c r="B1930" s="2">
        <v>1</v>
      </c>
      <c r="D1930" s="3">
        <v>3</v>
      </c>
    </row>
    <row r="1931" spans="1:5" x14ac:dyDescent="0.25">
      <c r="A1931">
        <v>4149</v>
      </c>
      <c r="B1931" s="2">
        <v>1</v>
      </c>
    </row>
    <row r="1932" spans="1:5" x14ac:dyDescent="0.25">
      <c r="A1932">
        <v>4150</v>
      </c>
      <c r="B1932" s="2">
        <v>1</v>
      </c>
    </row>
    <row r="1933" spans="1:5" x14ac:dyDescent="0.25">
      <c r="A1933">
        <v>4151</v>
      </c>
      <c r="B1933" s="2">
        <v>1</v>
      </c>
    </row>
    <row r="1934" spans="1:5" x14ac:dyDescent="0.25">
      <c r="A1934">
        <v>4152</v>
      </c>
      <c r="B1934" s="2">
        <v>1</v>
      </c>
      <c r="E1934" s="1">
        <v>4</v>
      </c>
    </row>
    <row r="1935" spans="1:5" x14ac:dyDescent="0.25">
      <c r="A1935">
        <v>4153</v>
      </c>
      <c r="B1935" s="2">
        <v>1</v>
      </c>
      <c r="E1935" s="1">
        <v>4</v>
      </c>
    </row>
    <row r="1936" spans="1:5" x14ac:dyDescent="0.25">
      <c r="A1936">
        <v>4154</v>
      </c>
      <c r="B1936" s="2">
        <v>1</v>
      </c>
      <c r="E1936" s="1">
        <v>4</v>
      </c>
    </row>
    <row r="1937" spans="1:5" x14ac:dyDescent="0.25">
      <c r="A1937">
        <v>4155</v>
      </c>
      <c r="B1937" s="2">
        <v>1</v>
      </c>
      <c r="E1937" s="1">
        <v>4</v>
      </c>
    </row>
    <row r="1938" spans="1:5" x14ac:dyDescent="0.25">
      <c r="A1938">
        <v>4156</v>
      </c>
      <c r="B1938" s="2">
        <v>1</v>
      </c>
      <c r="E1938" s="1">
        <v>4</v>
      </c>
    </row>
    <row r="1939" spans="1:5" x14ac:dyDescent="0.25">
      <c r="A1939">
        <v>4157</v>
      </c>
      <c r="B1939" s="2">
        <v>1</v>
      </c>
      <c r="E1939" s="1">
        <v>4</v>
      </c>
    </row>
    <row r="1940" spans="1:5" x14ac:dyDescent="0.25">
      <c r="A1940">
        <v>4158</v>
      </c>
      <c r="B1940" s="2">
        <v>1</v>
      </c>
      <c r="E1940" s="1">
        <v>4</v>
      </c>
    </row>
    <row r="1941" spans="1:5" x14ac:dyDescent="0.25">
      <c r="A1941">
        <v>4159</v>
      </c>
      <c r="B1941" s="2">
        <v>1</v>
      </c>
      <c r="E1941" s="1">
        <v>4</v>
      </c>
    </row>
    <row r="1942" spans="1:5" x14ac:dyDescent="0.25">
      <c r="A1942">
        <v>4160</v>
      </c>
      <c r="E1942" s="1">
        <v>4</v>
      </c>
    </row>
    <row r="1943" spans="1:5" x14ac:dyDescent="0.25">
      <c r="A1943">
        <v>4161</v>
      </c>
      <c r="E1943" s="1">
        <v>4</v>
      </c>
    </row>
    <row r="1944" spans="1:5" x14ac:dyDescent="0.25">
      <c r="A1944">
        <v>4162</v>
      </c>
      <c r="E1944" s="1">
        <v>4</v>
      </c>
    </row>
    <row r="1945" spans="1:5" x14ac:dyDescent="0.25">
      <c r="A1945">
        <v>4163</v>
      </c>
      <c r="E1945" s="1">
        <v>4</v>
      </c>
    </row>
    <row r="1946" spans="1:5" x14ac:dyDescent="0.25">
      <c r="A1946">
        <v>4164</v>
      </c>
      <c r="E1946" s="1">
        <v>4</v>
      </c>
    </row>
    <row r="1947" spans="1:5" x14ac:dyDescent="0.25">
      <c r="A1947">
        <v>4165</v>
      </c>
      <c r="C1947" s="4">
        <v>2</v>
      </c>
      <c r="E1947" s="1">
        <v>4</v>
      </c>
    </row>
    <row r="1948" spans="1:5" x14ac:dyDescent="0.25">
      <c r="A1948">
        <v>4166</v>
      </c>
      <c r="C1948" s="4">
        <v>2</v>
      </c>
      <c r="D1948" s="3">
        <v>3</v>
      </c>
      <c r="E1948" s="1">
        <v>4</v>
      </c>
    </row>
    <row r="1949" spans="1:5" x14ac:dyDescent="0.25">
      <c r="A1949">
        <v>4167</v>
      </c>
      <c r="C1949" s="4">
        <v>2</v>
      </c>
      <c r="D1949" s="3">
        <v>3</v>
      </c>
      <c r="E1949" s="1">
        <v>4</v>
      </c>
    </row>
    <row r="1950" spans="1:5" x14ac:dyDescent="0.25">
      <c r="A1950">
        <v>4168</v>
      </c>
      <c r="C1950" s="4">
        <v>2</v>
      </c>
      <c r="D1950" s="3">
        <v>3</v>
      </c>
    </row>
    <row r="1951" spans="1:5" x14ac:dyDescent="0.25">
      <c r="A1951">
        <v>4169</v>
      </c>
      <c r="C1951" s="4">
        <v>2</v>
      </c>
      <c r="D1951" s="3">
        <v>3</v>
      </c>
    </row>
    <row r="1952" spans="1:5" x14ac:dyDescent="0.25">
      <c r="A1952">
        <v>4170</v>
      </c>
      <c r="C1952" s="4">
        <v>2</v>
      </c>
      <c r="D1952" s="3">
        <v>3</v>
      </c>
    </row>
    <row r="1953" spans="1:4" x14ac:dyDescent="0.25">
      <c r="A1953">
        <v>4171</v>
      </c>
      <c r="C1953" s="4">
        <v>2</v>
      </c>
      <c r="D1953" s="3">
        <v>3</v>
      </c>
    </row>
    <row r="1954" spans="1:4" x14ac:dyDescent="0.25">
      <c r="A1954">
        <v>4172</v>
      </c>
      <c r="C1954" s="4">
        <v>2</v>
      </c>
      <c r="D1954" s="3">
        <v>3</v>
      </c>
    </row>
    <row r="1955" spans="1:4" x14ac:dyDescent="0.25">
      <c r="A1955">
        <v>4173</v>
      </c>
      <c r="C1955" s="4">
        <v>2</v>
      </c>
      <c r="D1955" s="3">
        <v>3</v>
      </c>
    </row>
    <row r="1956" spans="1:4" x14ac:dyDescent="0.25">
      <c r="A1956">
        <v>4174</v>
      </c>
      <c r="C1956" s="4">
        <v>2</v>
      </c>
      <c r="D1956" s="3">
        <v>3</v>
      </c>
    </row>
    <row r="1957" spans="1:4" x14ac:dyDescent="0.25">
      <c r="A1957">
        <v>4175</v>
      </c>
      <c r="C1957" s="4">
        <v>2</v>
      </c>
      <c r="D1957" s="3">
        <v>3</v>
      </c>
    </row>
    <row r="1958" spans="1:4" x14ac:dyDescent="0.25">
      <c r="A1958">
        <v>4176</v>
      </c>
      <c r="C1958" s="4">
        <v>2</v>
      </c>
      <c r="D1958" s="3">
        <v>3</v>
      </c>
    </row>
    <row r="1959" spans="1:4" x14ac:dyDescent="0.25">
      <c r="A1959">
        <v>4177</v>
      </c>
      <c r="C1959" s="4">
        <v>2</v>
      </c>
      <c r="D1959" s="3">
        <v>3</v>
      </c>
    </row>
    <row r="1960" spans="1:4" x14ac:dyDescent="0.25">
      <c r="A1960">
        <v>4178</v>
      </c>
      <c r="C1960" s="4">
        <v>2</v>
      </c>
      <c r="D1960" s="3">
        <v>3</v>
      </c>
    </row>
    <row r="1961" spans="1:4" x14ac:dyDescent="0.25">
      <c r="A1961">
        <v>4179</v>
      </c>
      <c r="C1961" s="4">
        <v>2</v>
      </c>
      <c r="D1961" s="3">
        <v>3</v>
      </c>
    </row>
    <row r="1962" spans="1:4" x14ac:dyDescent="0.25">
      <c r="A1962">
        <v>4180</v>
      </c>
      <c r="D1962" s="3">
        <v>3</v>
      </c>
    </row>
    <row r="1963" spans="1:4" x14ac:dyDescent="0.25">
      <c r="A1963">
        <v>4181</v>
      </c>
      <c r="D1963" s="3">
        <v>3</v>
      </c>
    </row>
    <row r="1964" spans="1:4" x14ac:dyDescent="0.25">
      <c r="A1964">
        <v>4182</v>
      </c>
      <c r="D1964" s="3">
        <v>3</v>
      </c>
    </row>
    <row r="1965" spans="1:4" x14ac:dyDescent="0.25">
      <c r="A1965">
        <v>4183</v>
      </c>
      <c r="B1965" s="2">
        <v>1</v>
      </c>
      <c r="D1965" s="3">
        <v>3</v>
      </c>
    </row>
    <row r="1966" spans="1:4" x14ac:dyDescent="0.25">
      <c r="A1966">
        <v>4184</v>
      </c>
      <c r="B1966" s="2">
        <v>1</v>
      </c>
      <c r="D1966" s="3">
        <v>3</v>
      </c>
    </row>
    <row r="1967" spans="1:4" x14ac:dyDescent="0.25">
      <c r="A1967">
        <v>4185</v>
      </c>
      <c r="B1967" s="2">
        <v>1</v>
      </c>
    </row>
    <row r="1968" spans="1:4" x14ac:dyDescent="0.25">
      <c r="A1968">
        <v>4186</v>
      </c>
      <c r="B1968" s="2">
        <v>1</v>
      </c>
    </row>
    <row r="1969" spans="1:5" x14ac:dyDescent="0.25">
      <c r="A1969">
        <v>4187</v>
      </c>
      <c r="B1969" s="2">
        <v>1</v>
      </c>
      <c r="E1969" s="1">
        <v>4</v>
      </c>
    </row>
    <row r="1970" spans="1:5" x14ac:dyDescent="0.25">
      <c r="A1970">
        <v>4188</v>
      </c>
      <c r="B1970" s="2">
        <v>1</v>
      </c>
      <c r="E1970" s="1">
        <v>4</v>
      </c>
    </row>
    <row r="1971" spans="1:5" x14ac:dyDescent="0.25">
      <c r="A1971">
        <v>4189</v>
      </c>
      <c r="B1971" s="2">
        <v>1</v>
      </c>
      <c r="E1971" s="1">
        <v>4</v>
      </c>
    </row>
    <row r="1972" spans="1:5" x14ac:dyDescent="0.25">
      <c r="A1972">
        <v>4190</v>
      </c>
      <c r="B1972" s="2">
        <v>1</v>
      </c>
      <c r="E1972" s="1">
        <v>4</v>
      </c>
    </row>
    <row r="1973" spans="1:5" x14ac:dyDescent="0.25">
      <c r="A1973">
        <v>4191</v>
      </c>
      <c r="B1973" s="2">
        <v>1</v>
      </c>
      <c r="E1973" s="1">
        <v>4</v>
      </c>
    </row>
    <row r="1974" spans="1:5" x14ac:dyDescent="0.25">
      <c r="A1974">
        <v>4192</v>
      </c>
      <c r="B1974" s="2">
        <v>1</v>
      </c>
      <c r="E1974" s="1">
        <v>4</v>
      </c>
    </row>
    <row r="1975" spans="1:5" x14ac:dyDescent="0.25">
      <c r="A1975">
        <v>4193</v>
      </c>
      <c r="B1975" s="2">
        <v>1</v>
      </c>
      <c r="E1975" s="1">
        <v>4</v>
      </c>
    </row>
    <row r="1976" spans="1:5" x14ac:dyDescent="0.25">
      <c r="A1976">
        <v>4194</v>
      </c>
      <c r="B1976" s="2">
        <v>1</v>
      </c>
      <c r="E1976" s="1">
        <v>4</v>
      </c>
    </row>
    <row r="1977" spans="1:5" x14ac:dyDescent="0.25">
      <c r="A1977">
        <v>4195</v>
      </c>
      <c r="B1977" s="2">
        <v>1</v>
      </c>
      <c r="E1977" s="1">
        <v>4</v>
      </c>
    </row>
    <row r="1978" spans="1:5" x14ac:dyDescent="0.25">
      <c r="A1978">
        <v>4196</v>
      </c>
      <c r="B1978" s="2">
        <v>1</v>
      </c>
      <c r="E1978" s="1">
        <v>4</v>
      </c>
    </row>
    <row r="1979" spans="1:5" x14ac:dyDescent="0.25">
      <c r="A1979">
        <v>4197</v>
      </c>
      <c r="B1979" s="2">
        <v>1</v>
      </c>
      <c r="E1979" s="1">
        <v>4</v>
      </c>
    </row>
    <row r="1980" spans="1:5" x14ac:dyDescent="0.25">
      <c r="A1980">
        <v>4198</v>
      </c>
      <c r="E1980" s="1">
        <v>4</v>
      </c>
    </row>
    <row r="1981" spans="1:5" x14ac:dyDescent="0.25">
      <c r="A1981">
        <v>4199</v>
      </c>
      <c r="E1981" s="1">
        <v>4</v>
      </c>
    </row>
    <row r="1982" spans="1:5" x14ac:dyDescent="0.25">
      <c r="A1982">
        <v>4200</v>
      </c>
      <c r="E1982" s="1">
        <v>4</v>
      </c>
    </row>
    <row r="1983" spans="1:5" x14ac:dyDescent="0.25">
      <c r="A1983">
        <v>4201</v>
      </c>
      <c r="C1983" s="4">
        <v>2</v>
      </c>
      <c r="E1983" s="1">
        <v>4</v>
      </c>
    </row>
    <row r="1984" spans="1:5" x14ac:dyDescent="0.25">
      <c r="A1984">
        <v>4202</v>
      </c>
      <c r="C1984" s="4">
        <v>2</v>
      </c>
      <c r="E1984" s="1">
        <v>4</v>
      </c>
    </row>
    <row r="1985" spans="1:5" x14ac:dyDescent="0.25">
      <c r="A1985">
        <v>4203</v>
      </c>
      <c r="C1985" s="4">
        <v>2</v>
      </c>
      <c r="D1985" s="3">
        <v>3</v>
      </c>
      <c r="E1985" s="1">
        <v>4</v>
      </c>
    </row>
    <row r="1986" spans="1:5" x14ac:dyDescent="0.25">
      <c r="A1986">
        <v>4204</v>
      </c>
      <c r="C1986" s="4">
        <v>2</v>
      </c>
      <c r="D1986" s="3">
        <v>3</v>
      </c>
      <c r="E1986" s="1">
        <v>4</v>
      </c>
    </row>
    <row r="1987" spans="1:5" x14ac:dyDescent="0.25">
      <c r="A1987">
        <v>4205</v>
      </c>
      <c r="C1987" s="4">
        <v>2</v>
      </c>
      <c r="D1987" s="3">
        <v>3</v>
      </c>
      <c r="E1987" s="1">
        <v>4</v>
      </c>
    </row>
    <row r="1988" spans="1:5" x14ac:dyDescent="0.25">
      <c r="A1988">
        <v>4206</v>
      </c>
      <c r="C1988" s="4">
        <v>2</v>
      </c>
      <c r="D1988" s="3">
        <v>3</v>
      </c>
    </row>
    <row r="1989" spans="1:5" x14ac:dyDescent="0.25">
      <c r="A1989">
        <v>4207</v>
      </c>
      <c r="C1989" s="4">
        <v>2</v>
      </c>
      <c r="D1989" s="3">
        <v>3</v>
      </c>
    </row>
    <row r="1990" spans="1:5" x14ac:dyDescent="0.25">
      <c r="A1990">
        <v>4208</v>
      </c>
      <c r="C1990" s="4">
        <v>2</v>
      </c>
      <c r="D1990" s="3">
        <v>3</v>
      </c>
    </row>
    <row r="1991" spans="1:5" x14ac:dyDescent="0.25">
      <c r="A1991">
        <v>4209</v>
      </c>
      <c r="C1991" s="4">
        <v>2</v>
      </c>
      <c r="D1991" s="3">
        <v>3</v>
      </c>
    </row>
    <row r="1992" spans="1:5" x14ac:dyDescent="0.25">
      <c r="A1992">
        <v>4210</v>
      </c>
      <c r="C1992" s="4">
        <v>2</v>
      </c>
      <c r="D1992" s="3">
        <v>3</v>
      </c>
    </row>
    <row r="1993" spans="1:5" x14ac:dyDescent="0.25">
      <c r="A1993">
        <v>4211</v>
      </c>
      <c r="C1993" s="4">
        <v>2</v>
      </c>
      <c r="D1993" s="3">
        <v>3</v>
      </c>
    </row>
    <row r="1994" spans="1:5" x14ac:dyDescent="0.25">
      <c r="A1994">
        <v>4212</v>
      </c>
      <c r="C1994" s="4">
        <v>2</v>
      </c>
      <c r="D1994" s="3">
        <v>3</v>
      </c>
    </row>
    <row r="1995" spans="1:5" x14ac:dyDescent="0.25">
      <c r="A1995">
        <v>4213</v>
      </c>
      <c r="C1995" s="4">
        <v>2</v>
      </c>
      <c r="D1995" s="3">
        <v>3</v>
      </c>
    </row>
    <row r="1996" spans="1:5" x14ac:dyDescent="0.25">
      <c r="A1996">
        <v>4214</v>
      </c>
      <c r="C1996" s="4">
        <v>2</v>
      </c>
      <c r="D1996" s="3">
        <v>3</v>
      </c>
    </row>
    <row r="1997" spans="1:5" x14ac:dyDescent="0.25">
      <c r="A1997">
        <v>4215</v>
      </c>
      <c r="C1997" s="4">
        <v>2</v>
      </c>
      <c r="D1997" s="3">
        <v>3</v>
      </c>
    </row>
    <row r="1998" spans="1:5" x14ac:dyDescent="0.25">
      <c r="A1998">
        <v>4216</v>
      </c>
      <c r="C1998" s="4">
        <v>2</v>
      </c>
      <c r="D1998" s="3">
        <v>3</v>
      </c>
    </row>
    <row r="1999" spans="1:5" x14ac:dyDescent="0.25">
      <c r="A1999">
        <v>4217</v>
      </c>
      <c r="D1999" s="3">
        <v>3</v>
      </c>
    </row>
    <row r="2000" spans="1:5" x14ac:dyDescent="0.25">
      <c r="A2000">
        <v>4218</v>
      </c>
      <c r="D2000" s="3">
        <v>3</v>
      </c>
    </row>
    <row r="2001" spans="1:5" x14ac:dyDescent="0.25">
      <c r="A2001">
        <v>4219</v>
      </c>
      <c r="D2001" s="3">
        <v>3</v>
      </c>
    </row>
    <row r="2002" spans="1:5" x14ac:dyDescent="0.25">
      <c r="A2002">
        <v>4220</v>
      </c>
      <c r="D2002" s="3">
        <v>3</v>
      </c>
    </row>
    <row r="2003" spans="1:5" x14ac:dyDescent="0.25">
      <c r="A2003">
        <v>4221</v>
      </c>
      <c r="B2003" s="2">
        <v>1</v>
      </c>
      <c r="D2003" s="3">
        <v>3</v>
      </c>
    </row>
    <row r="2004" spans="1:5" x14ac:dyDescent="0.25">
      <c r="A2004">
        <v>4222</v>
      </c>
      <c r="B2004" s="2">
        <v>1</v>
      </c>
      <c r="D2004" s="3">
        <v>3</v>
      </c>
    </row>
    <row r="2005" spans="1:5" x14ac:dyDescent="0.25">
      <c r="A2005">
        <v>4223</v>
      </c>
      <c r="B2005" s="2">
        <v>1</v>
      </c>
      <c r="E2005" s="1">
        <v>4</v>
      </c>
    </row>
    <row r="2006" spans="1:5" x14ac:dyDescent="0.25">
      <c r="A2006">
        <v>4224</v>
      </c>
      <c r="B2006" s="2">
        <v>1</v>
      </c>
      <c r="E2006" s="1">
        <v>4</v>
      </c>
    </row>
    <row r="2007" spans="1:5" x14ac:dyDescent="0.25">
      <c r="A2007">
        <v>4225</v>
      </c>
      <c r="B2007" s="2">
        <v>1</v>
      </c>
      <c r="E2007" s="1">
        <v>4</v>
      </c>
    </row>
    <row r="2008" spans="1:5" x14ac:dyDescent="0.25">
      <c r="A2008">
        <v>4226</v>
      </c>
      <c r="B2008" s="2">
        <v>1</v>
      </c>
      <c r="E2008" s="1">
        <v>4</v>
      </c>
    </row>
    <row r="2009" spans="1:5" x14ac:dyDescent="0.25">
      <c r="A2009">
        <v>4227</v>
      </c>
      <c r="B2009" s="2">
        <v>1</v>
      </c>
      <c r="E2009" s="1">
        <v>4</v>
      </c>
    </row>
    <row r="2010" spans="1:5" x14ac:dyDescent="0.25">
      <c r="A2010">
        <v>4228</v>
      </c>
      <c r="B2010" s="2">
        <v>1</v>
      </c>
      <c r="E2010" s="1">
        <v>4</v>
      </c>
    </row>
    <row r="2011" spans="1:5" x14ac:dyDescent="0.25">
      <c r="A2011">
        <v>4229</v>
      </c>
      <c r="B2011" s="2">
        <v>1</v>
      </c>
      <c r="E2011" s="1">
        <v>4</v>
      </c>
    </row>
    <row r="2012" spans="1:5" x14ac:dyDescent="0.25">
      <c r="A2012">
        <v>4230</v>
      </c>
      <c r="B2012" s="2">
        <v>1</v>
      </c>
      <c r="E2012" s="1">
        <v>4</v>
      </c>
    </row>
    <row r="2013" spans="1:5" x14ac:dyDescent="0.25">
      <c r="A2013">
        <v>4231</v>
      </c>
      <c r="B2013" s="2">
        <v>1</v>
      </c>
      <c r="E2013" s="1">
        <v>4</v>
      </c>
    </row>
    <row r="2014" spans="1:5" x14ac:dyDescent="0.25">
      <c r="A2014">
        <v>4232</v>
      </c>
      <c r="B2014" s="2">
        <v>1</v>
      </c>
      <c r="E2014" s="1">
        <v>4</v>
      </c>
    </row>
    <row r="2015" spans="1:5" x14ac:dyDescent="0.25">
      <c r="A2015">
        <v>4233</v>
      </c>
      <c r="B2015" s="2">
        <v>1</v>
      </c>
      <c r="E2015" s="1">
        <v>4</v>
      </c>
    </row>
    <row r="2016" spans="1:5" x14ac:dyDescent="0.25">
      <c r="A2016">
        <v>4234</v>
      </c>
      <c r="B2016" s="2">
        <v>1</v>
      </c>
      <c r="E2016" s="1">
        <v>4</v>
      </c>
    </row>
    <row r="2017" spans="1:5" x14ac:dyDescent="0.25">
      <c r="A2017">
        <v>4235</v>
      </c>
      <c r="B2017" s="2">
        <v>1</v>
      </c>
      <c r="E2017" s="1">
        <v>4</v>
      </c>
    </row>
    <row r="2018" spans="1:5" x14ac:dyDescent="0.25">
      <c r="A2018">
        <v>4236</v>
      </c>
      <c r="B2018" s="2">
        <v>1</v>
      </c>
      <c r="E2018" s="1">
        <v>4</v>
      </c>
    </row>
    <row r="2019" spans="1:5" x14ac:dyDescent="0.25">
      <c r="A2019">
        <v>4237</v>
      </c>
      <c r="B2019" s="2">
        <v>1</v>
      </c>
      <c r="E2019" s="1">
        <v>4</v>
      </c>
    </row>
    <row r="2020" spans="1:5" x14ac:dyDescent="0.25">
      <c r="A2020">
        <v>4238</v>
      </c>
      <c r="B2020" s="2">
        <v>1</v>
      </c>
      <c r="E2020" s="1">
        <v>4</v>
      </c>
    </row>
    <row r="2021" spans="1:5" x14ac:dyDescent="0.25">
      <c r="A2021">
        <v>4239</v>
      </c>
      <c r="E2021" s="1">
        <v>4</v>
      </c>
    </row>
    <row r="2022" spans="1:5" x14ac:dyDescent="0.25">
      <c r="A2022">
        <v>4240</v>
      </c>
      <c r="C2022" s="4">
        <v>2</v>
      </c>
      <c r="E2022" s="1">
        <v>4</v>
      </c>
    </row>
    <row r="2023" spans="1:5" x14ac:dyDescent="0.25">
      <c r="A2023">
        <v>4241</v>
      </c>
      <c r="C2023" s="4">
        <v>2</v>
      </c>
      <c r="E2023" s="1">
        <v>4</v>
      </c>
    </row>
    <row r="2024" spans="1:5" x14ac:dyDescent="0.25">
      <c r="A2024">
        <v>4242</v>
      </c>
      <c r="C2024" s="4">
        <v>2</v>
      </c>
      <c r="E2024" s="1">
        <v>4</v>
      </c>
    </row>
    <row r="2025" spans="1:5" x14ac:dyDescent="0.25">
      <c r="A2025">
        <v>4243</v>
      </c>
      <c r="C2025" s="4">
        <v>2</v>
      </c>
      <c r="E2025" s="1">
        <v>4</v>
      </c>
    </row>
    <row r="2026" spans="1:5" x14ac:dyDescent="0.25">
      <c r="A2026">
        <v>4244</v>
      </c>
      <c r="C2026" s="4">
        <v>2</v>
      </c>
      <c r="D2026" s="3">
        <v>3</v>
      </c>
      <c r="E2026" s="1">
        <v>4</v>
      </c>
    </row>
    <row r="2027" spans="1:5" x14ac:dyDescent="0.25">
      <c r="A2027">
        <v>4245</v>
      </c>
      <c r="C2027" s="4">
        <v>2</v>
      </c>
      <c r="D2027" s="3">
        <v>3</v>
      </c>
      <c r="E2027" s="1">
        <v>4</v>
      </c>
    </row>
    <row r="2028" spans="1:5" x14ac:dyDescent="0.25">
      <c r="A2028">
        <v>4246</v>
      </c>
      <c r="C2028" s="4">
        <v>2</v>
      </c>
      <c r="D2028" s="3">
        <v>3</v>
      </c>
    </row>
    <row r="2029" spans="1:5" x14ac:dyDescent="0.25">
      <c r="A2029">
        <v>4247</v>
      </c>
      <c r="C2029" s="4">
        <v>2</v>
      </c>
      <c r="D2029" s="3">
        <v>3</v>
      </c>
    </row>
    <row r="2030" spans="1:5" x14ac:dyDescent="0.25">
      <c r="A2030">
        <v>4248</v>
      </c>
      <c r="C2030" s="4">
        <v>2</v>
      </c>
      <c r="D2030" s="3">
        <v>3</v>
      </c>
    </row>
    <row r="2031" spans="1:5" x14ac:dyDescent="0.25">
      <c r="A2031">
        <v>4249</v>
      </c>
      <c r="C2031" s="4">
        <v>2</v>
      </c>
      <c r="D2031" s="3">
        <v>3</v>
      </c>
    </row>
    <row r="2032" spans="1:5" x14ac:dyDescent="0.25">
      <c r="A2032">
        <v>4250</v>
      </c>
      <c r="C2032" s="4">
        <v>2</v>
      </c>
      <c r="D2032" s="3">
        <v>3</v>
      </c>
    </row>
    <row r="2033" spans="1:4" x14ac:dyDescent="0.25">
      <c r="A2033">
        <v>4251</v>
      </c>
      <c r="C2033" s="4">
        <v>2</v>
      </c>
      <c r="D2033" s="3">
        <v>3</v>
      </c>
    </row>
    <row r="2034" spans="1:4" x14ac:dyDescent="0.25">
      <c r="A2034">
        <v>4252</v>
      </c>
      <c r="C2034" s="4">
        <v>2</v>
      </c>
      <c r="D2034" s="3">
        <v>3</v>
      </c>
    </row>
    <row r="2035" spans="1:4" x14ac:dyDescent="0.25">
      <c r="A2035">
        <v>4253</v>
      </c>
      <c r="C2035" s="4">
        <v>2</v>
      </c>
      <c r="D2035" s="3">
        <v>3</v>
      </c>
    </row>
    <row r="2036" spans="1:4" x14ac:dyDescent="0.25">
      <c r="A2036">
        <v>4254</v>
      </c>
      <c r="C2036" s="4">
        <v>2</v>
      </c>
      <c r="D2036" s="3">
        <v>3</v>
      </c>
    </row>
    <row r="2037" spans="1:4" x14ac:dyDescent="0.25">
      <c r="A2037">
        <v>4255</v>
      </c>
      <c r="C2037" s="4">
        <v>2</v>
      </c>
      <c r="D2037" s="3">
        <v>3</v>
      </c>
    </row>
    <row r="2038" spans="1:4" x14ac:dyDescent="0.25">
      <c r="A2038">
        <v>4256</v>
      </c>
      <c r="C2038" s="4">
        <v>2</v>
      </c>
      <c r="D2038" s="3">
        <v>3</v>
      </c>
    </row>
    <row r="2039" spans="1:4" x14ac:dyDescent="0.25">
      <c r="A2039">
        <v>4257</v>
      </c>
      <c r="C2039" s="4">
        <v>2</v>
      </c>
      <c r="D2039" s="3">
        <v>3</v>
      </c>
    </row>
    <row r="2040" spans="1:4" x14ac:dyDescent="0.25">
      <c r="A2040">
        <v>4258</v>
      </c>
      <c r="C2040" s="4">
        <v>2</v>
      </c>
      <c r="D2040" s="3">
        <v>3</v>
      </c>
    </row>
    <row r="2041" spans="1:4" x14ac:dyDescent="0.25">
      <c r="A2041">
        <v>4259</v>
      </c>
      <c r="C2041" s="4">
        <v>2</v>
      </c>
      <c r="D2041" s="3">
        <v>3</v>
      </c>
    </row>
    <row r="2042" spans="1:4" x14ac:dyDescent="0.25">
      <c r="A2042">
        <v>4260</v>
      </c>
      <c r="C2042" s="4">
        <v>2</v>
      </c>
      <c r="D2042" s="3">
        <v>3</v>
      </c>
    </row>
    <row r="2043" spans="1:4" x14ac:dyDescent="0.25">
      <c r="A2043">
        <v>4261</v>
      </c>
      <c r="B2043" s="2">
        <v>1</v>
      </c>
      <c r="C2043" s="4">
        <v>2</v>
      </c>
      <c r="D2043" s="3">
        <v>3</v>
      </c>
    </row>
    <row r="2044" spans="1:4" x14ac:dyDescent="0.25">
      <c r="A2044">
        <v>4262</v>
      </c>
      <c r="B2044" s="2">
        <v>1</v>
      </c>
      <c r="D2044" s="3">
        <v>3</v>
      </c>
    </row>
    <row r="2045" spans="1:4" x14ac:dyDescent="0.25">
      <c r="A2045">
        <v>4263</v>
      </c>
      <c r="B2045" s="2">
        <v>1</v>
      </c>
      <c r="D2045" s="3">
        <v>3</v>
      </c>
    </row>
    <row r="2046" spans="1:4" x14ac:dyDescent="0.25">
      <c r="A2046">
        <v>4264</v>
      </c>
      <c r="B2046" s="2">
        <v>1</v>
      </c>
      <c r="D2046" s="3">
        <v>3</v>
      </c>
    </row>
    <row r="2047" spans="1:4" x14ac:dyDescent="0.25">
      <c r="A2047">
        <v>4265</v>
      </c>
      <c r="B2047" s="2">
        <v>1</v>
      </c>
      <c r="D2047" s="3">
        <v>3</v>
      </c>
    </row>
    <row r="2048" spans="1:4" x14ac:dyDescent="0.25">
      <c r="A2048">
        <v>4266</v>
      </c>
      <c r="B2048" s="2">
        <v>1</v>
      </c>
      <c r="D2048" s="3">
        <v>3</v>
      </c>
    </row>
    <row r="2049" spans="1:5" x14ac:dyDescent="0.25">
      <c r="A2049">
        <v>4267</v>
      </c>
      <c r="B2049" s="2">
        <v>1</v>
      </c>
      <c r="D2049" s="3">
        <v>3</v>
      </c>
    </row>
    <row r="2050" spans="1:5" x14ac:dyDescent="0.25">
      <c r="A2050">
        <v>4268</v>
      </c>
      <c r="B2050" s="2">
        <v>1</v>
      </c>
      <c r="D2050" s="3">
        <v>3</v>
      </c>
      <c r="E2050" s="1">
        <v>4</v>
      </c>
    </row>
    <row r="2051" spans="1:5" x14ac:dyDescent="0.25">
      <c r="A2051">
        <v>4269</v>
      </c>
      <c r="B2051" s="2">
        <v>1</v>
      </c>
      <c r="D2051" s="3">
        <v>3</v>
      </c>
      <c r="E2051" s="1">
        <v>4</v>
      </c>
    </row>
    <row r="2052" spans="1:5" x14ac:dyDescent="0.25">
      <c r="A2052">
        <v>4270</v>
      </c>
      <c r="B2052" s="2">
        <v>1</v>
      </c>
      <c r="D2052" s="3">
        <v>3</v>
      </c>
      <c r="E2052" s="1">
        <v>4</v>
      </c>
    </row>
    <row r="2053" spans="1:5" x14ac:dyDescent="0.25">
      <c r="A2053">
        <v>4271</v>
      </c>
      <c r="B2053" s="2">
        <v>1</v>
      </c>
      <c r="D2053" s="3">
        <v>3</v>
      </c>
      <c r="E2053" s="1">
        <v>4</v>
      </c>
    </row>
    <row r="2054" spans="1:5" x14ac:dyDescent="0.25">
      <c r="A2054">
        <v>4272</v>
      </c>
      <c r="B2054" s="2">
        <v>1</v>
      </c>
      <c r="D2054" s="3">
        <v>3</v>
      </c>
      <c r="E2054" s="1">
        <v>4</v>
      </c>
    </row>
    <row r="2055" spans="1:5" x14ac:dyDescent="0.25">
      <c r="A2055">
        <v>4273</v>
      </c>
      <c r="B2055" s="2">
        <v>1</v>
      </c>
      <c r="E2055" s="1">
        <v>4</v>
      </c>
    </row>
    <row r="2056" spans="1:5" x14ac:dyDescent="0.25">
      <c r="A2056">
        <v>4274</v>
      </c>
      <c r="B2056" s="2">
        <v>1</v>
      </c>
      <c r="E2056" s="1">
        <v>4</v>
      </c>
    </row>
    <row r="2057" spans="1:5" x14ac:dyDescent="0.25">
      <c r="A2057">
        <v>4275</v>
      </c>
      <c r="B2057" s="2">
        <v>1</v>
      </c>
      <c r="E2057" s="1">
        <v>4</v>
      </c>
    </row>
    <row r="2058" spans="1:5" x14ac:dyDescent="0.25">
      <c r="A2058">
        <v>4276</v>
      </c>
      <c r="B2058" s="2">
        <v>1</v>
      </c>
      <c r="E2058" s="1">
        <v>4</v>
      </c>
    </row>
    <row r="2059" spans="1:5" x14ac:dyDescent="0.25">
      <c r="A2059">
        <v>4277</v>
      </c>
      <c r="B2059" s="2">
        <v>1</v>
      </c>
      <c r="E2059" s="1">
        <v>4</v>
      </c>
    </row>
    <row r="2060" spans="1:5" x14ac:dyDescent="0.25">
      <c r="A2060">
        <v>4278</v>
      </c>
      <c r="B2060" s="2">
        <v>1</v>
      </c>
      <c r="E2060" s="1">
        <v>4</v>
      </c>
    </row>
    <row r="2061" spans="1:5" x14ac:dyDescent="0.25">
      <c r="A2061">
        <v>4279</v>
      </c>
      <c r="B2061" s="2">
        <v>1</v>
      </c>
      <c r="E2061" s="1">
        <v>4</v>
      </c>
    </row>
    <row r="2062" spans="1:5" x14ac:dyDescent="0.25">
      <c r="A2062">
        <v>4280</v>
      </c>
      <c r="B2062" s="2">
        <v>1</v>
      </c>
      <c r="E2062" s="1">
        <v>4</v>
      </c>
    </row>
    <row r="2063" spans="1:5" x14ac:dyDescent="0.25">
      <c r="A2063">
        <v>4281</v>
      </c>
      <c r="B2063" s="2">
        <v>1</v>
      </c>
      <c r="E2063" s="1">
        <v>4</v>
      </c>
    </row>
    <row r="2064" spans="1:5" x14ac:dyDescent="0.25">
      <c r="A2064">
        <v>4282</v>
      </c>
      <c r="B2064" s="2">
        <v>1</v>
      </c>
      <c r="E2064" s="1">
        <v>4</v>
      </c>
    </row>
    <row r="2065" spans="1:6" x14ac:dyDescent="0.25">
      <c r="A2065">
        <v>4283</v>
      </c>
      <c r="B2065" s="2">
        <v>1</v>
      </c>
      <c r="E2065" s="1">
        <v>4</v>
      </c>
    </row>
    <row r="2066" spans="1:6" x14ac:dyDescent="0.25">
      <c r="A2066">
        <v>4284</v>
      </c>
      <c r="F2066" t="s">
        <v>22</v>
      </c>
    </row>
    <row r="2067" spans="1:6" x14ac:dyDescent="0.25">
      <c r="A2067">
        <v>6230</v>
      </c>
    </row>
    <row r="2068" spans="1:6" x14ac:dyDescent="0.25">
      <c r="A2068">
        <v>6231</v>
      </c>
    </row>
    <row r="2069" spans="1:6" x14ac:dyDescent="0.25">
      <c r="A2069">
        <v>6232</v>
      </c>
      <c r="F2069" t="s">
        <v>22</v>
      </c>
    </row>
    <row r="2070" spans="1:6" x14ac:dyDescent="0.25">
      <c r="A2070">
        <v>6233</v>
      </c>
      <c r="C2070" s="4">
        <v>2</v>
      </c>
    </row>
    <row r="2071" spans="1:6" x14ac:dyDescent="0.25">
      <c r="A2071">
        <v>6234</v>
      </c>
      <c r="C2071" s="4">
        <v>2</v>
      </c>
    </row>
    <row r="2072" spans="1:6" x14ac:dyDescent="0.25">
      <c r="A2072">
        <v>6235</v>
      </c>
      <c r="C2072" s="4">
        <v>2</v>
      </c>
    </row>
    <row r="2073" spans="1:6" x14ac:dyDescent="0.25">
      <c r="A2073">
        <v>6236</v>
      </c>
      <c r="C2073" s="4">
        <v>2</v>
      </c>
    </row>
    <row r="2074" spans="1:6" x14ac:dyDescent="0.25">
      <c r="A2074">
        <v>6237</v>
      </c>
      <c r="C2074" s="4">
        <v>2</v>
      </c>
    </row>
    <row r="2075" spans="1:6" x14ac:dyDescent="0.25">
      <c r="A2075">
        <v>6238</v>
      </c>
      <c r="B2075" s="2">
        <v>1</v>
      </c>
      <c r="C2075" s="4">
        <v>2</v>
      </c>
    </row>
    <row r="2076" spans="1:6" x14ac:dyDescent="0.25">
      <c r="A2076">
        <v>6239</v>
      </c>
      <c r="B2076" s="2">
        <v>1</v>
      </c>
      <c r="C2076" s="4">
        <v>2</v>
      </c>
    </row>
    <row r="2077" spans="1:6" x14ac:dyDescent="0.25">
      <c r="A2077">
        <v>6240</v>
      </c>
      <c r="B2077" s="2">
        <v>1</v>
      </c>
      <c r="C2077" s="4">
        <v>2</v>
      </c>
    </row>
    <row r="2078" spans="1:6" x14ac:dyDescent="0.25">
      <c r="A2078">
        <v>6241</v>
      </c>
      <c r="B2078" s="2">
        <v>1</v>
      </c>
      <c r="C2078" s="4">
        <v>2</v>
      </c>
    </row>
    <row r="2079" spans="1:6" x14ac:dyDescent="0.25">
      <c r="A2079">
        <v>6242</v>
      </c>
      <c r="B2079" s="2">
        <v>1</v>
      </c>
      <c r="C2079" s="4">
        <v>2</v>
      </c>
    </row>
    <row r="2080" spans="1:6" x14ac:dyDescent="0.25">
      <c r="A2080">
        <v>6243</v>
      </c>
      <c r="B2080" s="2">
        <v>1</v>
      </c>
      <c r="C2080" s="4">
        <v>2</v>
      </c>
    </row>
    <row r="2081" spans="1:5" x14ac:dyDescent="0.25">
      <c r="A2081">
        <v>6244</v>
      </c>
      <c r="B2081" s="2">
        <v>1</v>
      </c>
    </row>
    <row r="2082" spans="1:5" x14ac:dyDescent="0.25">
      <c r="A2082">
        <v>6245</v>
      </c>
      <c r="B2082" s="2">
        <v>1</v>
      </c>
    </row>
    <row r="2083" spans="1:5" x14ac:dyDescent="0.25">
      <c r="A2083">
        <v>6246</v>
      </c>
      <c r="B2083" s="2">
        <v>1</v>
      </c>
    </row>
    <row r="2084" spans="1:5" x14ac:dyDescent="0.25">
      <c r="A2084">
        <v>6247</v>
      </c>
      <c r="B2084" s="2">
        <v>1</v>
      </c>
    </row>
    <row r="2085" spans="1:5" x14ac:dyDescent="0.25">
      <c r="A2085">
        <v>6248</v>
      </c>
      <c r="B2085" s="2">
        <v>1</v>
      </c>
      <c r="E2085" s="1">
        <v>4</v>
      </c>
    </row>
    <row r="2086" spans="1:5" x14ac:dyDescent="0.25">
      <c r="A2086">
        <v>6249</v>
      </c>
      <c r="E2086" s="1">
        <v>4</v>
      </c>
    </row>
    <row r="2087" spans="1:5" x14ac:dyDescent="0.25">
      <c r="A2087">
        <v>6250</v>
      </c>
      <c r="E2087" s="1">
        <v>4</v>
      </c>
    </row>
    <row r="2088" spans="1:5" x14ac:dyDescent="0.25">
      <c r="A2088">
        <v>6251</v>
      </c>
      <c r="E2088" s="1">
        <v>4</v>
      </c>
    </row>
    <row r="2089" spans="1:5" x14ac:dyDescent="0.25">
      <c r="A2089">
        <v>6252</v>
      </c>
      <c r="E2089" s="1">
        <v>4</v>
      </c>
    </row>
    <row r="2090" spans="1:5" x14ac:dyDescent="0.25">
      <c r="A2090">
        <v>6253</v>
      </c>
      <c r="E2090" s="1">
        <v>4</v>
      </c>
    </row>
    <row r="2091" spans="1:5" x14ac:dyDescent="0.25">
      <c r="A2091">
        <v>6254</v>
      </c>
      <c r="E2091" s="1">
        <v>4</v>
      </c>
    </row>
    <row r="2092" spans="1:5" x14ac:dyDescent="0.25">
      <c r="A2092">
        <v>6255</v>
      </c>
      <c r="E2092" s="1">
        <v>4</v>
      </c>
    </row>
    <row r="2093" spans="1:5" x14ac:dyDescent="0.25">
      <c r="A2093">
        <v>6256</v>
      </c>
      <c r="E2093" s="1">
        <v>4</v>
      </c>
    </row>
    <row r="2094" spans="1:5" x14ac:dyDescent="0.25">
      <c r="A2094">
        <v>6257</v>
      </c>
      <c r="D2094" s="3">
        <v>3</v>
      </c>
      <c r="E2094" s="1">
        <v>4</v>
      </c>
    </row>
    <row r="2095" spans="1:5" x14ac:dyDescent="0.25">
      <c r="A2095">
        <v>6258</v>
      </c>
      <c r="D2095" s="3">
        <v>3</v>
      </c>
      <c r="E2095" s="1">
        <v>4</v>
      </c>
    </row>
    <row r="2096" spans="1:5" x14ac:dyDescent="0.25">
      <c r="A2096">
        <v>6259</v>
      </c>
      <c r="D2096" s="3">
        <v>3</v>
      </c>
      <c r="E2096" s="1">
        <v>4</v>
      </c>
    </row>
    <row r="2097" spans="1:5" x14ac:dyDescent="0.25">
      <c r="A2097">
        <v>6260</v>
      </c>
      <c r="C2097" s="4">
        <v>2</v>
      </c>
      <c r="D2097" s="3">
        <v>3</v>
      </c>
      <c r="E2097" s="1">
        <v>4</v>
      </c>
    </row>
    <row r="2098" spans="1:5" x14ac:dyDescent="0.25">
      <c r="A2098">
        <v>6261</v>
      </c>
      <c r="C2098" s="4">
        <v>2</v>
      </c>
      <c r="D2098" s="3">
        <v>3</v>
      </c>
      <c r="E2098" s="1">
        <v>4</v>
      </c>
    </row>
    <row r="2099" spans="1:5" x14ac:dyDescent="0.25">
      <c r="A2099">
        <v>6262</v>
      </c>
      <c r="C2099" s="4">
        <v>2</v>
      </c>
      <c r="D2099" s="3">
        <v>3</v>
      </c>
    </row>
    <row r="2100" spans="1:5" x14ac:dyDescent="0.25">
      <c r="A2100">
        <v>6263</v>
      </c>
      <c r="C2100" s="4">
        <v>2</v>
      </c>
      <c r="D2100" s="3">
        <v>3</v>
      </c>
    </row>
    <row r="2101" spans="1:5" x14ac:dyDescent="0.25">
      <c r="A2101">
        <v>6264</v>
      </c>
      <c r="C2101" s="4">
        <v>2</v>
      </c>
      <c r="D2101" s="3">
        <v>3</v>
      </c>
    </row>
    <row r="2102" spans="1:5" x14ac:dyDescent="0.25">
      <c r="A2102">
        <v>6265</v>
      </c>
      <c r="C2102" s="4">
        <v>2</v>
      </c>
      <c r="D2102" s="3">
        <v>3</v>
      </c>
    </row>
    <row r="2103" spans="1:5" x14ac:dyDescent="0.25">
      <c r="A2103">
        <v>6266</v>
      </c>
      <c r="C2103" s="4">
        <v>2</v>
      </c>
      <c r="D2103" s="3">
        <v>3</v>
      </c>
    </row>
    <row r="2104" spans="1:5" x14ac:dyDescent="0.25">
      <c r="A2104">
        <v>6267</v>
      </c>
      <c r="C2104" s="4">
        <v>2</v>
      </c>
      <c r="D2104" s="3">
        <v>3</v>
      </c>
    </row>
    <row r="2105" spans="1:5" x14ac:dyDescent="0.25">
      <c r="A2105">
        <v>6268</v>
      </c>
      <c r="C2105" s="4">
        <v>2</v>
      </c>
      <c r="D2105" s="3">
        <v>3</v>
      </c>
    </row>
    <row r="2106" spans="1:5" x14ac:dyDescent="0.25">
      <c r="A2106">
        <v>6269</v>
      </c>
      <c r="C2106" s="4">
        <v>2</v>
      </c>
      <c r="D2106" s="3">
        <v>3</v>
      </c>
    </row>
    <row r="2107" spans="1:5" x14ac:dyDescent="0.25">
      <c r="A2107">
        <v>6270</v>
      </c>
      <c r="B2107" s="2">
        <v>1</v>
      </c>
      <c r="C2107" s="4">
        <v>2</v>
      </c>
    </row>
    <row r="2108" spans="1:5" x14ac:dyDescent="0.25">
      <c r="A2108">
        <v>6271</v>
      </c>
      <c r="B2108" s="2">
        <v>1</v>
      </c>
      <c r="C2108" s="4">
        <v>2</v>
      </c>
    </row>
    <row r="2109" spans="1:5" x14ac:dyDescent="0.25">
      <c r="A2109">
        <v>6272</v>
      </c>
      <c r="B2109" s="2">
        <v>1</v>
      </c>
    </row>
    <row r="2110" spans="1:5" x14ac:dyDescent="0.25">
      <c r="A2110">
        <v>6273</v>
      </c>
      <c r="B2110" s="2">
        <v>1</v>
      </c>
    </row>
    <row r="2111" spans="1:5" x14ac:dyDescent="0.25">
      <c r="A2111">
        <v>6274</v>
      </c>
      <c r="B2111" s="2">
        <v>1</v>
      </c>
    </row>
    <row r="2112" spans="1:5" x14ac:dyDescent="0.25">
      <c r="A2112">
        <v>6275</v>
      </c>
      <c r="B2112" s="2">
        <v>1</v>
      </c>
    </row>
    <row r="2113" spans="1:5" x14ac:dyDescent="0.25">
      <c r="A2113">
        <v>6276</v>
      </c>
      <c r="B2113" s="2">
        <v>1</v>
      </c>
      <c r="E2113" s="1">
        <v>4</v>
      </c>
    </row>
    <row r="2114" spans="1:5" x14ac:dyDescent="0.25">
      <c r="A2114">
        <v>6277</v>
      </c>
      <c r="B2114" s="2">
        <v>1</v>
      </c>
      <c r="E2114" s="1">
        <v>4</v>
      </c>
    </row>
    <row r="2115" spans="1:5" x14ac:dyDescent="0.25">
      <c r="A2115">
        <v>6278</v>
      </c>
      <c r="B2115" s="2">
        <v>1</v>
      </c>
      <c r="E2115" s="1">
        <v>4</v>
      </c>
    </row>
    <row r="2116" spans="1:5" x14ac:dyDescent="0.25">
      <c r="A2116">
        <v>6279</v>
      </c>
      <c r="B2116" s="2">
        <v>1</v>
      </c>
      <c r="E2116" s="1">
        <v>4</v>
      </c>
    </row>
    <row r="2117" spans="1:5" x14ac:dyDescent="0.25">
      <c r="A2117">
        <v>6280</v>
      </c>
      <c r="E2117" s="1">
        <v>4</v>
      </c>
    </row>
    <row r="2118" spans="1:5" x14ac:dyDescent="0.25">
      <c r="A2118">
        <v>6281</v>
      </c>
      <c r="E2118" s="1">
        <v>4</v>
      </c>
    </row>
    <row r="2119" spans="1:5" x14ac:dyDescent="0.25">
      <c r="A2119">
        <v>6282</v>
      </c>
      <c r="E2119" s="1">
        <v>4</v>
      </c>
    </row>
    <row r="2120" spans="1:5" x14ac:dyDescent="0.25">
      <c r="A2120">
        <v>6283</v>
      </c>
      <c r="E2120" s="1">
        <v>4</v>
      </c>
    </row>
    <row r="2121" spans="1:5" x14ac:dyDescent="0.25">
      <c r="A2121">
        <v>6284</v>
      </c>
      <c r="E2121" s="1">
        <v>4</v>
      </c>
    </row>
    <row r="2122" spans="1:5" x14ac:dyDescent="0.25">
      <c r="A2122">
        <v>6285</v>
      </c>
      <c r="D2122" s="3">
        <v>3</v>
      </c>
      <c r="E2122" s="1">
        <v>4</v>
      </c>
    </row>
    <row r="2123" spans="1:5" x14ac:dyDescent="0.25">
      <c r="A2123">
        <v>6286</v>
      </c>
      <c r="D2123" s="3">
        <v>3</v>
      </c>
      <c r="E2123" s="1">
        <v>4</v>
      </c>
    </row>
    <row r="2124" spans="1:5" x14ac:dyDescent="0.25">
      <c r="A2124">
        <v>6287</v>
      </c>
      <c r="D2124" s="3">
        <v>3</v>
      </c>
      <c r="E2124" s="1">
        <v>4</v>
      </c>
    </row>
    <row r="2125" spans="1:5" x14ac:dyDescent="0.25">
      <c r="A2125">
        <v>6288</v>
      </c>
      <c r="D2125" s="3">
        <v>3</v>
      </c>
    </row>
    <row r="2126" spans="1:5" x14ac:dyDescent="0.25">
      <c r="A2126">
        <v>6289</v>
      </c>
      <c r="D2126" s="3">
        <v>3</v>
      </c>
    </row>
    <row r="2127" spans="1:5" x14ac:dyDescent="0.25">
      <c r="A2127">
        <v>6290</v>
      </c>
      <c r="D2127" s="3">
        <v>3</v>
      </c>
    </row>
    <row r="2128" spans="1:5" x14ac:dyDescent="0.25">
      <c r="A2128">
        <v>6291</v>
      </c>
      <c r="C2128" s="4">
        <v>2</v>
      </c>
      <c r="D2128" s="3">
        <v>3</v>
      </c>
    </row>
    <row r="2129" spans="1:5" x14ac:dyDescent="0.25">
      <c r="A2129">
        <v>6292</v>
      </c>
      <c r="C2129" s="4">
        <v>2</v>
      </c>
      <c r="D2129" s="3">
        <v>3</v>
      </c>
    </row>
    <row r="2130" spans="1:5" x14ac:dyDescent="0.25">
      <c r="A2130">
        <v>6293</v>
      </c>
      <c r="C2130" s="4">
        <v>2</v>
      </c>
      <c r="D2130" s="3">
        <v>3</v>
      </c>
    </row>
    <row r="2131" spans="1:5" x14ac:dyDescent="0.25">
      <c r="A2131">
        <v>6294</v>
      </c>
      <c r="C2131" s="4">
        <v>2</v>
      </c>
      <c r="D2131" s="3">
        <v>3</v>
      </c>
    </row>
    <row r="2132" spans="1:5" x14ac:dyDescent="0.25">
      <c r="A2132">
        <v>6295</v>
      </c>
      <c r="C2132" s="4">
        <v>2</v>
      </c>
      <c r="D2132" s="3">
        <v>3</v>
      </c>
    </row>
    <row r="2133" spans="1:5" x14ac:dyDescent="0.25">
      <c r="A2133">
        <v>6296</v>
      </c>
      <c r="C2133" s="4">
        <v>2</v>
      </c>
      <c r="D2133" s="3">
        <v>3</v>
      </c>
    </row>
    <row r="2134" spans="1:5" x14ac:dyDescent="0.25">
      <c r="A2134">
        <v>6297</v>
      </c>
      <c r="C2134" s="4">
        <v>2</v>
      </c>
      <c r="D2134" s="3">
        <v>3</v>
      </c>
    </row>
    <row r="2135" spans="1:5" x14ac:dyDescent="0.25">
      <c r="A2135">
        <v>6298</v>
      </c>
      <c r="C2135" s="4">
        <v>2</v>
      </c>
    </row>
    <row r="2136" spans="1:5" x14ac:dyDescent="0.25">
      <c r="A2136">
        <v>6299</v>
      </c>
      <c r="C2136" s="4">
        <v>2</v>
      </c>
    </row>
    <row r="2137" spans="1:5" x14ac:dyDescent="0.25">
      <c r="A2137">
        <v>6300</v>
      </c>
      <c r="C2137" s="4">
        <v>2</v>
      </c>
    </row>
    <row r="2138" spans="1:5" x14ac:dyDescent="0.25">
      <c r="A2138">
        <v>6301</v>
      </c>
      <c r="B2138" s="2">
        <v>1</v>
      </c>
      <c r="C2138" s="4">
        <v>2</v>
      </c>
    </row>
    <row r="2139" spans="1:5" x14ac:dyDescent="0.25">
      <c r="A2139">
        <v>6302</v>
      </c>
      <c r="B2139" s="2">
        <v>1</v>
      </c>
    </row>
    <row r="2140" spans="1:5" x14ac:dyDescent="0.25">
      <c r="A2140">
        <v>6303</v>
      </c>
      <c r="B2140" s="2">
        <v>1</v>
      </c>
    </row>
    <row r="2141" spans="1:5" x14ac:dyDescent="0.25">
      <c r="A2141">
        <v>6304</v>
      </c>
      <c r="B2141" s="2">
        <v>1</v>
      </c>
    </row>
    <row r="2142" spans="1:5" x14ac:dyDescent="0.25">
      <c r="A2142">
        <v>6305</v>
      </c>
      <c r="B2142" s="2">
        <v>1</v>
      </c>
      <c r="E2142" s="1">
        <v>4</v>
      </c>
    </row>
    <row r="2143" spans="1:5" x14ac:dyDescent="0.25">
      <c r="A2143">
        <v>6306</v>
      </c>
      <c r="B2143" s="2">
        <v>1</v>
      </c>
      <c r="E2143" s="1">
        <v>4</v>
      </c>
    </row>
    <row r="2144" spans="1:5" x14ac:dyDescent="0.25">
      <c r="A2144">
        <v>6307</v>
      </c>
      <c r="B2144" s="2">
        <v>1</v>
      </c>
      <c r="E2144" s="1">
        <v>4</v>
      </c>
    </row>
    <row r="2145" spans="1:5" x14ac:dyDescent="0.25">
      <c r="A2145">
        <v>6308</v>
      </c>
      <c r="B2145" s="2">
        <v>1</v>
      </c>
      <c r="E2145" s="1">
        <v>4</v>
      </c>
    </row>
    <row r="2146" spans="1:5" x14ac:dyDescent="0.25">
      <c r="A2146">
        <v>6309</v>
      </c>
      <c r="B2146" s="2">
        <v>1</v>
      </c>
      <c r="E2146" s="1">
        <v>4</v>
      </c>
    </row>
    <row r="2147" spans="1:5" x14ac:dyDescent="0.25">
      <c r="A2147">
        <v>6310</v>
      </c>
      <c r="E2147" s="1">
        <v>4</v>
      </c>
    </row>
    <row r="2148" spans="1:5" x14ac:dyDescent="0.25">
      <c r="A2148">
        <v>6311</v>
      </c>
      <c r="E2148" s="1">
        <v>4</v>
      </c>
    </row>
    <row r="2149" spans="1:5" x14ac:dyDescent="0.25">
      <c r="A2149">
        <v>6312</v>
      </c>
      <c r="E2149" s="1">
        <v>4</v>
      </c>
    </row>
    <row r="2150" spans="1:5" x14ac:dyDescent="0.25">
      <c r="A2150">
        <v>6313</v>
      </c>
      <c r="E2150" s="1">
        <v>4</v>
      </c>
    </row>
    <row r="2151" spans="1:5" x14ac:dyDescent="0.25">
      <c r="A2151">
        <v>6314</v>
      </c>
      <c r="D2151" s="3">
        <v>3</v>
      </c>
      <c r="E2151" s="1">
        <v>4</v>
      </c>
    </row>
    <row r="2152" spans="1:5" x14ac:dyDescent="0.25">
      <c r="A2152">
        <v>6315</v>
      </c>
      <c r="D2152" s="3">
        <v>3</v>
      </c>
      <c r="E2152" s="1">
        <v>4</v>
      </c>
    </row>
    <row r="2153" spans="1:5" x14ac:dyDescent="0.25">
      <c r="A2153">
        <v>6316</v>
      </c>
      <c r="D2153" s="3">
        <v>3</v>
      </c>
      <c r="E2153" s="1">
        <v>4</v>
      </c>
    </row>
    <row r="2154" spans="1:5" x14ac:dyDescent="0.25">
      <c r="A2154">
        <v>6317</v>
      </c>
      <c r="D2154" s="3">
        <v>3</v>
      </c>
      <c r="E2154" s="1">
        <v>4</v>
      </c>
    </row>
    <row r="2155" spans="1:5" x14ac:dyDescent="0.25">
      <c r="A2155">
        <v>6318</v>
      </c>
      <c r="D2155" s="3">
        <v>3</v>
      </c>
      <c r="E2155" s="1">
        <v>4</v>
      </c>
    </row>
    <row r="2156" spans="1:5" x14ac:dyDescent="0.25">
      <c r="A2156">
        <v>6319</v>
      </c>
      <c r="C2156" s="4">
        <v>2</v>
      </c>
      <c r="D2156" s="3">
        <v>3</v>
      </c>
    </row>
    <row r="2157" spans="1:5" x14ac:dyDescent="0.25">
      <c r="A2157">
        <v>6320</v>
      </c>
      <c r="C2157" s="4">
        <v>2</v>
      </c>
      <c r="D2157" s="3">
        <v>3</v>
      </c>
    </row>
    <row r="2158" spans="1:5" x14ac:dyDescent="0.25">
      <c r="A2158">
        <v>6321</v>
      </c>
      <c r="C2158" s="4">
        <v>2</v>
      </c>
      <c r="D2158" s="3">
        <v>3</v>
      </c>
    </row>
    <row r="2159" spans="1:5" x14ac:dyDescent="0.25">
      <c r="A2159">
        <v>6322</v>
      </c>
      <c r="C2159" s="4">
        <v>2</v>
      </c>
      <c r="D2159" s="3">
        <v>3</v>
      </c>
    </row>
    <row r="2160" spans="1:5" x14ac:dyDescent="0.25">
      <c r="A2160">
        <v>6323</v>
      </c>
      <c r="C2160" s="4">
        <v>2</v>
      </c>
      <c r="D2160" s="3">
        <v>3</v>
      </c>
    </row>
    <row r="2161" spans="1:5" x14ac:dyDescent="0.25">
      <c r="A2161">
        <v>6324</v>
      </c>
      <c r="C2161" s="4">
        <v>2</v>
      </c>
      <c r="D2161" s="3">
        <v>3</v>
      </c>
    </row>
    <row r="2162" spans="1:5" x14ac:dyDescent="0.25">
      <c r="A2162">
        <v>6325</v>
      </c>
      <c r="C2162" s="4">
        <v>2</v>
      </c>
      <c r="D2162" s="3">
        <v>3</v>
      </c>
    </row>
    <row r="2163" spans="1:5" x14ac:dyDescent="0.25">
      <c r="A2163">
        <v>6326</v>
      </c>
      <c r="C2163" s="4">
        <v>2</v>
      </c>
      <c r="D2163" s="3">
        <v>3</v>
      </c>
    </row>
    <row r="2164" spans="1:5" x14ac:dyDescent="0.25">
      <c r="A2164">
        <v>6327</v>
      </c>
      <c r="C2164" s="4">
        <v>2</v>
      </c>
      <c r="D2164" s="3">
        <v>3</v>
      </c>
    </row>
    <row r="2165" spans="1:5" x14ac:dyDescent="0.25">
      <c r="A2165">
        <v>6328</v>
      </c>
      <c r="B2165" s="2">
        <v>1</v>
      </c>
      <c r="C2165" s="4">
        <v>2</v>
      </c>
    </row>
    <row r="2166" spans="1:5" x14ac:dyDescent="0.25">
      <c r="A2166">
        <v>6329</v>
      </c>
      <c r="B2166" s="2">
        <v>1</v>
      </c>
      <c r="C2166" s="4">
        <v>2</v>
      </c>
    </row>
    <row r="2167" spans="1:5" x14ac:dyDescent="0.25">
      <c r="A2167">
        <v>6330</v>
      </c>
      <c r="B2167" s="2">
        <v>1</v>
      </c>
      <c r="C2167" s="4">
        <v>2</v>
      </c>
    </row>
    <row r="2168" spans="1:5" x14ac:dyDescent="0.25">
      <c r="A2168">
        <v>6331</v>
      </c>
      <c r="B2168" s="2">
        <v>1</v>
      </c>
    </row>
    <row r="2169" spans="1:5" x14ac:dyDescent="0.25">
      <c r="A2169">
        <v>6332</v>
      </c>
      <c r="B2169" s="2">
        <v>1</v>
      </c>
    </row>
    <row r="2170" spans="1:5" x14ac:dyDescent="0.25">
      <c r="A2170">
        <v>6333</v>
      </c>
      <c r="B2170" s="2">
        <v>1</v>
      </c>
    </row>
    <row r="2171" spans="1:5" x14ac:dyDescent="0.25">
      <c r="A2171">
        <v>6334</v>
      </c>
      <c r="B2171" s="2">
        <v>1</v>
      </c>
      <c r="E2171" s="1">
        <v>4</v>
      </c>
    </row>
    <row r="2172" spans="1:5" x14ac:dyDescent="0.25">
      <c r="A2172">
        <v>6335</v>
      </c>
      <c r="B2172" s="2">
        <v>1</v>
      </c>
      <c r="E2172" s="1">
        <v>4</v>
      </c>
    </row>
    <row r="2173" spans="1:5" x14ac:dyDescent="0.25">
      <c r="A2173">
        <v>6336</v>
      </c>
      <c r="B2173" s="2">
        <v>1</v>
      </c>
      <c r="E2173" s="1">
        <v>4</v>
      </c>
    </row>
    <row r="2174" spans="1:5" x14ac:dyDescent="0.25">
      <c r="A2174">
        <v>6337</v>
      </c>
      <c r="B2174" s="2">
        <v>1</v>
      </c>
      <c r="E2174" s="1">
        <v>4</v>
      </c>
    </row>
    <row r="2175" spans="1:5" x14ac:dyDescent="0.25">
      <c r="A2175">
        <v>6338</v>
      </c>
      <c r="E2175" s="1">
        <v>4</v>
      </c>
    </row>
    <row r="2176" spans="1:5" x14ac:dyDescent="0.25">
      <c r="A2176">
        <v>6339</v>
      </c>
      <c r="E2176" s="1">
        <v>4</v>
      </c>
    </row>
    <row r="2177" spans="1:5" x14ac:dyDescent="0.25">
      <c r="A2177">
        <v>6340</v>
      </c>
      <c r="E2177" s="1">
        <v>4</v>
      </c>
    </row>
    <row r="2178" spans="1:5" x14ac:dyDescent="0.25">
      <c r="A2178">
        <v>6341</v>
      </c>
      <c r="D2178" s="3">
        <v>3</v>
      </c>
      <c r="E2178" s="1">
        <v>4</v>
      </c>
    </row>
    <row r="2179" spans="1:5" x14ac:dyDescent="0.25">
      <c r="A2179">
        <v>6342</v>
      </c>
      <c r="D2179" s="3">
        <v>3</v>
      </c>
      <c r="E2179" s="1">
        <v>4</v>
      </c>
    </row>
    <row r="2180" spans="1:5" x14ac:dyDescent="0.25">
      <c r="A2180">
        <v>6343</v>
      </c>
      <c r="D2180" s="3">
        <v>3</v>
      </c>
      <c r="E2180" s="1">
        <v>4</v>
      </c>
    </row>
    <row r="2181" spans="1:5" x14ac:dyDescent="0.25">
      <c r="A2181">
        <v>6344</v>
      </c>
      <c r="D2181" s="3">
        <v>3</v>
      </c>
      <c r="E2181" s="1">
        <v>4</v>
      </c>
    </row>
    <row r="2182" spans="1:5" x14ac:dyDescent="0.25">
      <c r="A2182">
        <v>6345</v>
      </c>
      <c r="D2182" s="3">
        <v>3</v>
      </c>
      <c r="E2182" s="1">
        <v>4</v>
      </c>
    </row>
    <row r="2183" spans="1:5" x14ac:dyDescent="0.25">
      <c r="A2183">
        <v>6346</v>
      </c>
      <c r="D2183" s="3">
        <v>3</v>
      </c>
      <c r="E2183" s="1">
        <v>4</v>
      </c>
    </row>
    <row r="2184" spans="1:5" x14ac:dyDescent="0.25">
      <c r="A2184">
        <v>6347</v>
      </c>
      <c r="D2184" s="3">
        <v>3</v>
      </c>
    </row>
    <row r="2185" spans="1:5" x14ac:dyDescent="0.25">
      <c r="A2185">
        <v>6348</v>
      </c>
      <c r="D2185" s="3">
        <v>3</v>
      </c>
    </row>
    <row r="2186" spans="1:5" x14ac:dyDescent="0.25">
      <c r="A2186">
        <v>6349</v>
      </c>
      <c r="C2186" s="4">
        <v>2</v>
      </c>
      <c r="D2186" s="3">
        <v>3</v>
      </c>
    </row>
    <row r="2187" spans="1:5" x14ac:dyDescent="0.25">
      <c r="A2187">
        <v>6350</v>
      </c>
      <c r="C2187" s="4">
        <v>2</v>
      </c>
      <c r="D2187" s="3">
        <v>3</v>
      </c>
    </row>
    <row r="2188" spans="1:5" x14ac:dyDescent="0.25">
      <c r="A2188">
        <v>6351</v>
      </c>
      <c r="C2188" s="4">
        <v>2</v>
      </c>
      <c r="D2188" s="3">
        <v>3</v>
      </c>
    </row>
    <row r="2189" spans="1:5" x14ac:dyDescent="0.25">
      <c r="A2189">
        <v>6352</v>
      </c>
      <c r="C2189" s="4">
        <v>2</v>
      </c>
      <c r="D2189" s="3">
        <v>3</v>
      </c>
    </row>
    <row r="2190" spans="1:5" x14ac:dyDescent="0.25">
      <c r="A2190">
        <v>6353</v>
      </c>
      <c r="C2190" s="4">
        <v>2</v>
      </c>
      <c r="D2190" s="3">
        <v>3</v>
      </c>
    </row>
    <row r="2191" spans="1:5" x14ac:dyDescent="0.25">
      <c r="A2191">
        <v>6354</v>
      </c>
      <c r="C2191" s="4">
        <v>2</v>
      </c>
      <c r="D2191" s="3">
        <v>3</v>
      </c>
    </row>
    <row r="2192" spans="1:5" x14ac:dyDescent="0.25">
      <c r="A2192">
        <v>6355</v>
      </c>
      <c r="C2192" s="4">
        <v>2</v>
      </c>
      <c r="D2192" s="3">
        <v>3</v>
      </c>
    </row>
    <row r="2193" spans="1:5" x14ac:dyDescent="0.25">
      <c r="A2193">
        <v>6356</v>
      </c>
      <c r="B2193" s="2">
        <v>1</v>
      </c>
      <c r="C2193" s="4">
        <v>2</v>
      </c>
    </row>
    <row r="2194" spans="1:5" x14ac:dyDescent="0.25">
      <c r="A2194">
        <v>6357</v>
      </c>
      <c r="B2194" s="2">
        <v>1</v>
      </c>
      <c r="C2194" s="4">
        <v>2</v>
      </c>
    </row>
    <row r="2195" spans="1:5" x14ac:dyDescent="0.25">
      <c r="A2195">
        <v>6358</v>
      </c>
      <c r="B2195" s="2">
        <v>1</v>
      </c>
      <c r="C2195" s="4">
        <v>2</v>
      </c>
    </row>
    <row r="2196" spans="1:5" x14ac:dyDescent="0.25">
      <c r="A2196">
        <v>6359</v>
      </c>
      <c r="B2196" s="2">
        <v>1</v>
      </c>
      <c r="C2196" s="4">
        <v>2</v>
      </c>
    </row>
    <row r="2197" spans="1:5" x14ac:dyDescent="0.25">
      <c r="A2197">
        <v>6360</v>
      </c>
      <c r="B2197" s="2">
        <v>1</v>
      </c>
      <c r="C2197" s="4">
        <v>2</v>
      </c>
    </row>
    <row r="2198" spans="1:5" x14ac:dyDescent="0.25">
      <c r="A2198">
        <v>6361</v>
      </c>
      <c r="B2198" s="2">
        <v>1</v>
      </c>
    </row>
    <row r="2199" spans="1:5" x14ac:dyDescent="0.25">
      <c r="A2199">
        <v>6362</v>
      </c>
      <c r="B2199" s="2">
        <v>1</v>
      </c>
    </row>
    <row r="2200" spans="1:5" x14ac:dyDescent="0.25">
      <c r="A2200">
        <v>6363</v>
      </c>
      <c r="B2200" s="2">
        <v>1</v>
      </c>
      <c r="E2200" s="1">
        <v>4</v>
      </c>
    </row>
    <row r="2201" spans="1:5" x14ac:dyDescent="0.25">
      <c r="A2201">
        <v>6364</v>
      </c>
      <c r="B2201" s="2">
        <v>1</v>
      </c>
      <c r="E2201" s="1">
        <v>4</v>
      </c>
    </row>
    <row r="2202" spans="1:5" x14ac:dyDescent="0.25">
      <c r="A2202">
        <v>6365</v>
      </c>
      <c r="B2202" s="2">
        <v>1</v>
      </c>
      <c r="E2202" s="1">
        <v>4</v>
      </c>
    </row>
    <row r="2203" spans="1:5" x14ac:dyDescent="0.25">
      <c r="A2203">
        <v>6366</v>
      </c>
      <c r="B2203" s="2">
        <v>1</v>
      </c>
      <c r="E2203" s="1">
        <v>4</v>
      </c>
    </row>
    <row r="2204" spans="1:5" x14ac:dyDescent="0.25">
      <c r="A2204">
        <v>6367</v>
      </c>
      <c r="B2204" s="2">
        <v>1</v>
      </c>
      <c r="E2204" s="1">
        <v>4</v>
      </c>
    </row>
    <row r="2205" spans="1:5" x14ac:dyDescent="0.25">
      <c r="A2205">
        <v>6368</v>
      </c>
      <c r="D2205" s="3">
        <v>3</v>
      </c>
      <c r="E2205" s="1">
        <v>4</v>
      </c>
    </row>
    <row r="2206" spans="1:5" x14ac:dyDescent="0.25">
      <c r="A2206">
        <v>6369</v>
      </c>
      <c r="D2206" s="3">
        <v>3</v>
      </c>
      <c r="E2206" s="1">
        <v>4</v>
      </c>
    </row>
    <row r="2207" spans="1:5" x14ac:dyDescent="0.25">
      <c r="A2207">
        <v>6370</v>
      </c>
      <c r="D2207" s="3">
        <v>3</v>
      </c>
      <c r="E2207" s="1">
        <v>4</v>
      </c>
    </row>
    <row r="2208" spans="1:5" x14ac:dyDescent="0.25">
      <c r="A2208">
        <v>6371</v>
      </c>
      <c r="D2208" s="3">
        <v>3</v>
      </c>
      <c r="E2208" s="1">
        <v>4</v>
      </c>
    </row>
    <row r="2209" spans="1:5" x14ac:dyDescent="0.25">
      <c r="A2209">
        <v>6372</v>
      </c>
      <c r="D2209" s="3">
        <v>3</v>
      </c>
      <c r="E2209" s="1">
        <v>4</v>
      </c>
    </row>
    <row r="2210" spans="1:5" x14ac:dyDescent="0.25">
      <c r="A2210">
        <v>6373</v>
      </c>
      <c r="D2210" s="3">
        <v>3</v>
      </c>
      <c r="E2210" s="1">
        <v>4</v>
      </c>
    </row>
    <row r="2211" spans="1:5" x14ac:dyDescent="0.25">
      <c r="A2211">
        <v>6374</v>
      </c>
      <c r="D2211" s="3">
        <v>3</v>
      </c>
      <c r="E2211" s="1">
        <v>4</v>
      </c>
    </row>
    <row r="2212" spans="1:5" x14ac:dyDescent="0.25">
      <c r="A2212">
        <v>6375</v>
      </c>
      <c r="D2212" s="3">
        <v>3</v>
      </c>
      <c r="E2212" s="1">
        <v>4</v>
      </c>
    </row>
    <row r="2213" spans="1:5" x14ac:dyDescent="0.25">
      <c r="A2213">
        <v>6376</v>
      </c>
      <c r="D2213" s="3">
        <v>3</v>
      </c>
    </row>
    <row r="2214" spans="1:5" x14ac:dyDescent="0.25">
      <c r="A2214">
        <v>6377</v>
      </c>
      <c r="D2214" s="3">
        <v>3</v>
      </c>
    </row>
    <row r="2215" spans="1:5" x14ac:dyDescent="0.25">
      <c r="A2215">
        <v>6378</v>
      </c>
      <c r="D2215" s="3">
        <v>3</v>
      </c>
    </row>
    <row r="2216" spans="1:5" x14ac:dyDescent="0.25">
      <c r="A2216">
        <v>6379</v>
      </c>
      <c r="D2216" s="3">
        <v>3</v>
      </c>
    </row>
    <row r="2217" spans="1:5" x14ac:dyDescent="0.25">
      <c r="A2217">
        <v>6380</v>
      </c>
      <c r="C2217" s="4">
        <v>2</v>
      </c>
      <c r="D2217" s="3">
        <v>3</v>
      </c>
    </row>
    <row r="2218" spans="1:5" x14ac:dyDescent="0.25">
      <c r="A2218">
        <v>6381</v>
      </c>
      <c r="C2218" s="4">
        <v>2</v>
      </c>
      <c r="D2218" s="3">
        <v>3</v>
      </c>
    </row>
    <row r="2219" spans="1:5" x14ac:dyDescent="0.25">
      <c r="A2219">
        <v>6382</v>
      </c>
      <c r="C2219" s="4">
        <v>2</v>
      </c>
      <c r="D2219" s="3">
        <v>3</v>
      </c>
    </row>
    <row r="2220" spans="1:5" x14ac:dyDescent="0.25">
      <c r="A2220">
        <v>6383</v>
      </c>
      <c r="C2220" s="4">
        <v>2</v>
      </c>
      <c r="D2220" s="3">
        <v>3</v>
      </c>
    </row>
    <row r="2221" spans="1:5" x14ac:dyDescent="0.25">
      <c r="A2221">
        <v>6384</v>
      </c>
      <c r="C2221" s="4">
        <v>2</v>
      </c>
    </row>
    <row r="2222" spans="1:5" x14ac:dyDescent="0.25">
      <c r="A2222">
        <v>6385</v>
      </c>
      <c r="C2222" s="4">
        <v>2</v>
      </c>
    </row>
    <row r="2223" spans="1:5" x14ac:dyDescent="0.25">
      <c r="A2223">
        <v>6386</v>
      </c>
      <c r="C2223" s="4">
        <v>2</v>
      </c>
    </row>
    <row r="2224" spans="1:5" x14ac:dyDescent="0.25">
      <c r="A2224">
        <v>6387</v>
      </c>
      <c r="B2224" s="2">
        <v>1</v>
      </c>
      <c r="C2224" s="4">
        <v>2</v>
      </c>
    </row>
    <row r="2225" spans="1:5" x14ac:dyDescent="0.25">
      <c r="A2225">
        <v>6388</v>
      </c>
      <c r="B2225" s="2">
        <v>1</v>
      </c>
      <c r="C2225" s="4">
        <v>2</v>
      </c>
    </row>
    <row r="2226" spans="1:5" x14ac:dyDescent="0.25">
      <c r="A2226">
        <v>6389</v>
      </c>
      <c r="B2226" s="2">
        <v>1</v>
      </c>
      <c r="C2226" s="4">
        <v>2</v>
      </c>
    </row>
    <row r="2227" spans="1:5" x14ac:dyDescent="0.25">
      <c r="A2227">
        <v>6390</v>
      </c>
      <c r="B2227" s="2">
        <v>1</v>
      </c>
      <c r="C2227" s="4">
        <v>2</v>
      </c>
    </row>
    <row r="2228" spans="1:5" x14ac:dyDescent="0.25">
      <c r="A2228">
        <v>6391</v>
      </c>
      <c r="B2228" s="2">
        <v>1</v>
      </c>
      <c r="C2228" s="4">
        <v>2</v>
      </c>
    </row>
    <row r="2229" spans="1:5" x14ac:dyDescent="0.25">
      <c r="A2229">
        <v>6392</v>
      </c>
      <c r="B2229" s="2">
        <v>1</v>
      </c>
      <c r="E2229" s="1">
        <v>4</v>
      </c>
    </row>
    <row r="2230" spans="1:5" x14ac:dyDescent="0.25">
      <c r="A2230">
        <v>6393</v>
      </c>
      <c r="B2230" s="2">
        <v>1</v>
      </c>
      <c r="E2230" s="1">
        <v>4</v>
      </c>
    </row>
    <row r="2231" spans="1:5" x14ac:dyDescent="0.25">
      <c r="A2231">
        <v>6394</v>
      </c>
      <c r="B2231" s="2">
        <v>1</v>
      </c>
      <c r="E2231" s="1">
        <v>4</v>
      </c>
    </row>
    <row r="2232" spans="1:5" x14ac:dyDescent="0.25">
      <c r="A2232">
        <v>6395</v>
      </c>
      <c r="B2232" s="2">
        <v>1</v>
      </c>
      <c r="E2232" s="1">
        <v>4</v>
      </c>
    </row>
    <row r="2233" spans="1:5" x14ac:dyDescent="0.25">
      <c r="A2233">
        <v>6396</v>
      </c>
      <c r="B2233" s="2">
        <v>1</v>
      </c>
      <c r="E2233" s="1">
        <v>4</v>
      </c>
    </row>
    <row r="2234" spans="1:5" x14ac:dyDescent="0.25">
      <c r="A2234">
        <v>6397</v>
      </c>
      <c r="B2234" s="2">
        <v>1</v>
      </c>
      <c r="E2234" s="1">
        <v>4</v>
      </c>
    </row>
    <row r="2235" spans="1:5" x14ac:dyDescent="0.25">
      <c r="A2235">
        <v>6398</v>
      </c>
      <c r="E2235" s="1">
        <v>4</v>
      </c>
    </row>
    <row r="2236" spans="1:5" x14ac:dyDescent="0.25">
      <c r="A2236">
        <v>6399</v>
      </c>
      <c r="E2236" s="1">
        <v>4</v>
      </c>
    </row>
    <row r="2237" spans="1:5" x14ac:dyDescent="0.25">
      <c r="A2237">
        <v>6400</v>
      </c>
      <c r="E2237" s="1">
        <v>4</v>
      </c>
    </row>
    <row r="2238" spans="1:5" x14ac:dyDescent="0.25">
      <c r="A2238">
        <v>6401</v>
      </c>
      <c r="D2238" s="3">
        <v>3</v>
      </c>
      <c r="E2238" s="1">
        <v>4</v>
      </c>
    </row>
    <row r="2239" spans="1:5" x14ac:dyDescent="0.25">
      <c r="A2239">
        <v>6402</v>
      </c>
      <c r="D2239" s="3">
        <v>3</v>
      </c>
      <c r="E2239" s="1">
        <v>4</v>
      </c>
    </row>
    <row r="2240" spans="1:5" x14ac:dyDescent="0.25">
      <c r="A2240">
        <v>6403</v>
      </c>
      <c r="D2240" s="3">
        <v>3</v>
      </c>
      <c r="E2240" s="1">
        <v>4</v>
      </c>
    </row>
    <row r="2241" spans="1:5" x14ac:dyDescent="0.25">
      <c r="A2241">
        <v>6404</v>
      </c>
      <c r="D2241" s="3">
        <v>3</v>
      </c>
      <c r="E2241" s="1">
        <v>4</v>
      </c>
    </row>
    <row r="2242" spans="1:5" x14ac:dyDescent="0.25">
      <c r="A2242">
        <v>6405</v>
      </c>
      <c r="D2242" s="3">
        <v>3</v>
      </c>
      <c r="E2242" s="1">
        <v>4</v>
      </c>
    </row>
    <row r="2243" spans="1:5" x14ac:dyDescent="0.25">
      <c r="A2243">
        <v>6406</v>
      </c>
      <c r="D2243" s="3">
        <v>3</v>
      </c>
      <c r="E2243" s="1">
        <v>4</v>
      </c>
    </row>
    <row r="2244" spans="1:5" x14ac:dyDescent="0.25">
      <c r="A2244">
        <v>6407</v>
      </c>
      <c r="C2244" s="4">
        <v>2</v>
      </c>
      <c r="D2244" s="3">
        <v>3</v>
      </c>
    </row>
    <row r="2245" spans="1:5" x14ac:dyDescent="0.25">
      <c r="A2245">
        <v>6408</v>
      </c>
      <c r="C2245" s="4">
        <v>2</v>
      </c>
      <c r="D2245" s="3">
        <v>3</v>
      </c>
    </row>
    <row r="2246" spans="1:5" x14ac:dyDescent="0.25">
      <c r="A2246">
        <v>6409</v>
      </c>
      <c r="C2246" s="4">
        <v>2</v>
      </c>
      <c r="D2246" s="3">
        <v>3</v>
      </c>
    </row>
    <row r="2247" spans="1:5" x14ac:dyDescent="0.25">
      <c r="A2247">
        <v>6410</v>
      </c>
      <c r="C2247" s="4">
        <v>2</v>
      </c>
      <c r="D2247" s="3">
        <v>3</v>
      </c>
    </row>
    <row r="2248" spans="1:5" x14ac:dyDescent="0.25">
      <c r="A2248">
        <v>6411</v>
      </c>
      <c r="C2248" s="4">
        <v>2</v>
      </c>
      <c r="D2248" s="3">
        <v>3</v>
      </c>
    </row>
    <row r="2249" spans="1:5" x14ac:dyDescent="0.25">
      <c r="A2249">
        <v>6412</v>
      </c>
      <c r="C2249" s="4">
        <v>2</v>
      </c>
      <c r="D2249" s="3">
        <v>3</v>
      </c>
    </row>
    <row r="2250" spans="1:5" x14ac:dyDescent="0.25">
      <c r="A2250">
        <v>6413</v>
      </c>
      <c r="C2250" s="4">
        <v>2</v>
      </c>
      <c r="D2250" s="3">
        <v>3</v>
      </c>
    </row>
    <row r="2251" spans="1:5" x14ac:dyDescent="0.25">
      <c r="A2251">
        <v>6414</v>
      </c>
      <c r="C2251" s="4">
        <v>2</v>
      </c>
      <c r="D2251" s="3">
        <v>3</v>
      </c>
    </row>
    <row r="2252" spans="1:5" x14ac:dyDescent="0.25">
      <c r="A2252">
        <v>6415</v>
      </c>
      <c r="C2252" s="4">
        <v>2</v>
      </c>
      <c r="D2252" s="3">
        <v>3</v>
      </c>
    </row>
    <row r="2253" spans="1:5" x14ac:dyDescent="0.25">
      <c r="A2253">
        <v>6416</v>
      </c>
      <c r="C2253" s="4">
        <v>2</v>
      </c>
    </row>
    <row r="2254" spans="1:5" x14ac:dyDescent="0.25">
      <c r="A2254">
        <v>6417</v>
      </c>
      <c r="C2254" s="4">
        <v>2</v>
      </c>
    </row>
    <row r="2255" spans="1:5" x14ac:dyDescent="0.25">
      <c r="A2255">
        <v>6418</v>
      </c>
      <c r="C2255" s="4">
        <v>2</v>
      </c>
    </row>
    <row r="2256" spans="1:5" x14ac:dyDescent="0.25">
      <c r="A2256">
        <v>6419</v>
      </c>
      <c r="C2256" s="4">
        <v>2</v>
      </c>
    </row>
    <row r="2257" spans="1:5" x14ac:dyDescent="0.25">
      <c r="A2257">
        <v>6420</v>
      </c>
      <c r="B2257" s="2">
        <v>1</v>
      </c>
      <c r="C2257" s="4">
        <v>2</v>
      </c>
    </row>
    <row r="2258" spans="1:5" x14ac:dyDescent="0.25">
      <c r="A2258">
        <v>6421</v>
      </c>
      <c r="B2258" s="2">
        <v>1</v>
      </c>
    </row>
    <row r="2259" spans="1:5" x14ac:dyDescent="0.25">
      <c r="A2259">
        <v>6422</v>
      </c>
      <c r="B2259" s="2">
        <v>1</v>
      </c>
      <c r="E2259" s="1">
        <v>4</v>
      </c>
    </row>
    <row r="2260" spans="1:5" x14ac:dyDescent="0.25">
      <c r="A2260">
        <v>6423</v>
      </c>
      <c r="B2260" s="2">
        <v>1</v>
      </c>
      <c r="E2260" s="1">
        <v>4</v>
      </c>
    </row>
    <row r="2261" spans="1:5" x14ac:dyDescent="0.25">
      <c r="A2261">
        <v>6424</v>
      </c>
      <c r="B2261" s="2">
        <v>1</v>
      </c>
      <c r="E2261" s="1">
        <v>4</v>
      </c>
    </row>
    <row r="2262" spans="1:5" x14ac:dyDescent="0.25">
      <c r="A2262">
        <v>6425</v>
      </c>
      <c r="B2262" s="2">
        <v>1</v>
      </c>
      <c r="E2262" s="1">
        <v>4</v>
      </c>
    </row>
    <row r="2263" spans="1:5" x14ac:dyDescent="0.25">
      <c r="A2263">
        <v>6426</v>
      </c>
      <c r="B2263" s="2">
        <v>1</v>
      </c>
      <c r="E2263" s="1">
        <v>4</v>
      </c>
    </row>
    <row r="2264" spans="1:5" x14ac:dyDescent="0.25">
      <c r="A2264">
        <v>6427</v>
      </c>
      <c r="B2264" s="2">
        <v>1</v>
      </c>
      <c r="E2264" s="1">
        <v>4</v>
      </c>
    </row>
    <row r="2265" spans="1:5" x14ac:dyDescent="0.25">
      <c r="A2265">
        <v>6428</v>
      </c>
      <c r="B2265" s="2">
        <v>1</v>
      </c>
      <c r="E2265" s="1">
        <v>4</v>
      </c>
    </row>
    <row r="2266" spans="1:5" x14ac:dyDescent="0.25">
      <c r="A2266">
        <v>6429</v>
      </c>
      <c r="B2266" s="2">
        <v>1</v>
      </c>
      <c r="E2266" s="1">
        <v>4</v>
      </c>
    </row>
    <row r="2267" spans="1:5" x14ac:dyDescent="0.25">
      <c r="A2267">
        <v>6430</v>
      </c>
      <c r="B2267" s="2">
        <v>1</v>
      </c>
      <c r="E2267" s="1">
        <v>4</v>
      </c>
    </row>
    <row r="2268" spans="1:5" x14ac:dyDescent="0.25">
      <c r="A2268">
        <v>6431</v>
      </c>
      <c r="E2268" s="1">
        <v>4</v>
      </c>
    </row>
    <row r="2269" spans="1:5" x14ac:dyDescent="0.25">
      <c r="A2269">
        <v>6432</v>
      </c>
      <c r="E2269" s="1">
        <v>4</v>
      </c>
    </row>
    <row r="2270" spans="1:5" x14ac:dyDescent="0.25">
      <c r="A2270">
        <v>6433</v>
      </c>
      <c r="E2270" s="1">
        <v>4</v>
      </c>
    </row>
    <row r="2271" spans="1:5" x14ac:dyDescent="0.25">
      <c r="A2271">
        <v>6434</v>
      </c>
      <c r="E2271" s="1">
        <v>4</v>
      </c>
    </row>
    <row r="2272" spans="1:5" x14ac:dyDescent="0.25">
      <c r="A2272">
        <v>6435</v>
      </c>
      <c r="E2272" s="1">
        <v>4</v>
      </c>
    </row>
    <row r="2273" spans="1:5" x14ac:dyDescent="0.25">
      <c r="A2273">
        <v>6436</v>
      </c>
      <c r="C2273" s="4">
        <v>2</v>
      </c>
      <c r="D2273" s="3">
        <v>3</v>
      </c>
      <c r="E2273" s="1">
        <v>4</v>
      </c>
    </row>
    <row r="2274" spans="1:5" x14ac:dyDescent="0.25">
      <c r="A2274">
        <v>6437</v>
      </c>
      <c r="C2274" s="4">
        <v>2</v>
      </c>
      <c r="D2274" s="3">
        <v>3</v>
      </c>
    </row>
    <row r="2275" spans="1:5" x14ac:dyDescent="0.25">
      <c r="A2275">
        <v>6438</v>
      </c>
      <c r="C2275" s="4">
        <v>2</v>
      </c>
      <c r="D2275" s="3">
        <v>3</v>
      </c>
    </row>
    <row r="2276" spans="1:5" x14ac:dyDescent="0.25">
      <c r="A2276">
        <v>6439</v>
      </c>
      <c r="C2276" s="4">
        <v>2</v>
      </c>
      <c r="D2276" s="3">
        <v>3</v>
      </c>
    </row>
    <row r="2277" spans="1:5" x14ac:dyDescent="0.25">
      <c r="A2277">
        <v>6440</v>
      </c>
      <c r="C2277" s="4">
        <v>2</v>
      </c>
      <c r="D2277" s="3">
        <v>3</v>
      </c>
    </row>
    <row r="2278" spans="1:5" x14ac:dyDescent="0.25">
      <c r="A2278">
        <v>6441</v>
      </c>
      <c r="C2278" s="4">
        <v>2</v>
      </c>
      <c r="D2278" s="3">
        <v>3</v>
      </c>
    </row>
    <row r="2279" spans="1:5" x14ac:dyDescent="0.25">
      <c r="A2279">
        <v>6442</v>
      </c>
      <c r="C2279" s="4">
        <v>2</v>
      </c>
      <c r="D2279" s="3">
        <v>3</v>
      </c>
    </row>
    <row r="2280" spans="1:5" x14ac:dyDescent="0.25">
      <c r="A2280">
        <v>6443</v>
      </c>
      <c r="C2280" s="4">
        <v>2</v>
      </c>
      <c r="D2280" s="3">
        <v>3</v>
      </c>
    </row>
    <row r="2281" spans="1:5" x14ac:dyDescent="0.25">
      <c r="A2281">
        <v>6444</v>
      </c>
      <c r="C2281" s="4">
        <v>2</v>
      </c>
      <c r="D2281" s="3">
        <v>3</v>
      </c>
    </row>
    <row r="2282" spans="1:5" x14ac:dyDescent="0.25">
      <c r="A2282">
        <v>6445</v>
      </c>
      <c r="C2282" s="4">
        <v>2</v>
      </c>
      <c r="D2282" s="3">
        <v>3</v>
      </c>
    </row>
    <row r="2283" spans="1:5" x14ac:dyDescent="0.25">
      <c r="A2283">
        <v>6446</v>
      </c>
      <c r="C2283" s="4">
        <v>2</v>
      </c>
      <c r="D2283" s="3">
        <v>3</v>
      </c>
    </row>
    <row r="2284" spans="1:5" x14ac:dyDescent="0.25">
      <c r="A2284">
        <v>6447</v>
      </c>
      <c r="C2284" s="4">
        <v>2</v>
      </c>
      <c r="D2284" s="3">
        <v>3</v>
      </c>
    </row>
    <row r="2285" spans="1:5" x14ac:dyDescent="0.25">
      <c r="A2285">
        <v>6448</v>
      </c>
      <c r="C2285" s="4">
        <v>2</v>
      </c>
      <c r="D2285" s="3">
        <v>3</v>
      </c>
    </row>
    <row r="2286" spans="1:5" x14ac:dyDescent="0.25">
      <c r="A2286">
        <v>6449</v>
      </c>
      <c r="D2286" s="3">
        <v>3</v>
      </c>
    </row>
    <row r="2287" spans="1:5" x14ac:dyDescent="0.25">
      <c r="A2287">
        <v>6450</v>
      </c>
    </row>
    <row r="2288" spans="1:5" x14ac:dyDescent="0.25">
      <c r="A2288">
        <v>6451</v>
      </c>
    </row>
    <row r="2289" spans="1:5" x14ac:dyDescent="0.25">
      <c r="A2289">
        <v>6452</v>
      </c>
    </row>
    <row r="2290" spans="1:5" x14ac:dyDescent="0.25">
      <c r="A2290">
        <v>6453</v>
      </c>
      <c r="B2290" s="2">
        <v>1</v>
      </c>
    </row>
    <row r="2291" spans="1:5" x14ac:dyDescent="0.25">
      <c r="A2291">
        <v>6454</v>
      </c>
      <c r="B2291" s="2">
        <v>1</v>
      </c>
    </row>
    <row r="2292" spans="1:5" x14ac:dyDescent="0.25">
      <c r="A2292">
        <v>6455</v>
      </c>
      <c r="B2292" s="2">
        <v>1</v>
      </c>
      <c r="E2292" s="1">
        <v>4</v>
      </c>
    </row>
    <row r="2293" spans="1:5" x14ac:dyDescent="0.25">
      <c r="A2293">
        <v>6456</v>
      </c>
      <c r="B2293" s="2">
        <v>1</v>
      </c>
      <c r="E2293" s="1">
        <v>4</v>
      </c>
    </row>
    <row r="2294" spans="1:5" x14ac:dyDescent="0.25">
      <c r="A2294">
        <v>6457</v>
      </c>
      <c r="B2294" s="2">
        <v>1</v>
      </c>
      <c r="E2294" s="1">
        <v>4</v>
      </c>
    </row>
    <row r="2295" spans="1:5" x14ac:dyDescent="0.25">
      <c r="A2295">
        <v>6458</v>
      </c>
      <c r="B2295" s="2">
        <v>1</v>
      </c>
      <c r="E2295" s="1">
        <v>4</v>
      </c>
    </row>
    <row r="2296" spans="1:5" x14ac:dyDescent="0.25">
      <c r="A2296">
        <v>6459</v>
      </c>
      <c r="B2296" s="2">
        <v>1</v>
      </c>
      <c r="E2296" s="1">
        <v>4</v>
      </c>
    </row>
    <row r="2297" spans="1:5" x14ac:dyDescent="0.25">
      <c r="A2297">
        <v>6460</v>
      </c>
      <c r="B2297" s="2">
        <v>1</v>
      </c>
      <c r="E2297" s="1">
        <v>4</v>
      </c>
    </row>
    <row r="2298" spans="1:5" x14ac:dyDescent="0.25">
      <c r="A2298">
        <v>6461</v>
      </c>
      <c r="B2298" s="2">
        <v>1</v>
      </c>
      <c r="E2298" s="1">
        <v>4</v>
      </c>
    </row>
    <row r="2299" spans="1:5" x14ac:dyDescent="0.25">
      <c r="A2299">
        <v>6462</v>
      </c>
      <c r="B2299" s="2">
        <v>1</v>
      </c>
      <c r="E2299" s="1">
        <v>4</v>
      </c>
    </row>
    <row r="2300" spans="1:5" x14ac:dyDescent="0.25">
      <c r="A2300">
        <v>6463</v>
      </c>
      <c r="B2300" s="2">
        <v>1</v>
      </c>
      <c r="E2300" s="1">
        <v>4</v>
      </c>
    </row>
    <row r="2301" spans="1:5" x14ac:dyDescent="0.25">
      <c r="A2301">
        <v>6464</v>
      </c>
      <c r="B2301" s="2">
        <v>1</v>
      </c>
      <c r="E2301" s="1">
        <v>4</v>
      </c>
    </row>
    <row r="2302" spans="1:5" x14ac:dyDescent="0.25">
      <c r="A2302">
        <v>6465</v>
      </c>
      <c r="B2302" s="2">
        <v>1</v>
      </c>
      <c r="E2302" s="1">
        <v>4</v>
      </c>
    </row>
    <row r="2303" spans="1:5" x14ac:dyDescent="0.25">
      <c r="A2303">
        <v>6466</v>
      </c>
      <c r="B2303" s="2">
        <v>1</v>
      </c>
      <c r="E2303" s="1">
        <v>4</v>
      </c>
    </row>
    <row r="2304" spans="1:5" x14ac:dyDescent="0.25">
      <c r="A2304">
        <v>6467</v>
      </c>
      <c r="E2304" s="1">
        <v>4</v>
      </c>
    </row>
    <row r="2305" spans="1:5" x14ac:dyDescent="0.25">
      <c r="A2305">
        <v>6468</v>
      </c>
      <c r="E2305" s="1">
        <v>4</v>
      </c>
    </row>
    <row r="2306" spans="1:5" x14ac:dyDescent="0.25">
      <c r="A2306">
        <v>6469</v>
      </c>
      <c r="E2306" s="1">
        <v>4</v>
      </c>
    </row>
    <row r="2307" spans="1:5" x14ac:dyDescent="0.25">
      <c r="A2307">
        <v>6470</v>
      </c>
      <c r="C2307" s="4">
        <v>2</v>
      </c>
    </row>
    <row r="2308" spans="1:5" x14ac:dyDescent="0.25">
      <c r="A2308">
        <v>6471</v>
      </c>
      <c r="C2308" s="4">
        <v>2</v>
      </c>
      <c r="D2308" s="3">
        <v>3</v>
      </c>
    </row>
    <row r="2309" spans="1:5" x14ac:dyDescent="0.25">
      <c r="A2309">
        <v>6472</v>
      </c>
      <c r="C2309" s="4">
        <v>2</v>
      </c>
      <c r="D2309" s="3">
        <v>3</v>
      </c>
    </row>
    <row r="2310" spans="1:5" x14ac:dyDescent="0.25">
      <c r="A2310">
        <v>6473</v>
      </c>
      <c r="C2310" s="4">
        <v>2</v>
      </c>
      <c r="D2310" s="3">
        <v>3</v>
      </c>
    </row>
    <row r="2311" spans="1:5" x14ac:dyDescent="0.25">
      <c r="A2311">
        <v>6474</v>
      </c>
      <c r="C2311" s="4">
        <v>2</v>
      </c>
      <c r="D2311" s="3">
        <v>3</v>
      </c>
    </row>
    <row r="2312" spans="1:5" x14ac:dyDescent="0.25">
      <c r="A2312">
        <v>6475</v>
      </c>
      <c r="C2312" s="4">
        <v>2</v>
      </c>
      <c r="D2312" s="3">
        <v>3</v>
      </c>
    </row>
    <row r="2313" spans="1:5" x14ac:dyDescent="0.25">
      <c r="A2313">
        <v>6476</v>
      </c>
      <c r="C2313" s="4">
        <v>2</v>
      </c>
      <c r="D2313" s="3">
        <v>3</v>
      </c>
    </row>
    <row r="2314" spans="1:5" x14ac:dyDescent="0.25">
      <c r="A2314">
        <v>6477</v>
      </c>
      <c r="C2314" s="4">
        <v>2</v>
      </c>
      <c r="D2314" s="3">
        <v>3</v>
      </c>
    </row>
    <row r="2315" spans="1:5" x14ac:dyDescent="0.25">
      <c r="A2315">
        <v>6478</v>
      </c>
      <c r="C2315" s="4">
        <v>2</v>
      </c>
      <c r="D2315" s="3">
        <v>3</v>
      </c>
    </row>
    <row r="2316" spans="1:5" x14ac:dyDescent="0.25">
      <c r="A2316">
        <v>6479</v>
      </c>
      <c r="C2316" s="4">
        <v>2</v>
      </c>
      <c r="D2316" s="3">
        <v>3</v>
      </c>
    </row>
    <row r="2317" spans="1:5" x14ac:dyDescent="0.25">
      <c r="A2317">
        <v>6480</v>
      </c>
      <c r="C2317" s="4">
        <v>2</v>
      </c>
      <c r="D2317" s="3">
        <v>3</v>
      </c>
    </row>
    <row r="2318" spans="1:5" x14ac:dyDescent="0.25">
      <c r="A2318">
        <v>6481</v>
      </c>
      <c r="C2318" s="4">
        <v>2</v>
      </c>
      <c r="D2318" s="3">
        <v>3</v>
      </c>
    </row>
    <row r="2319" spans="1:5" x14ac:dyDescent="0.25">
      <c r="A2319">
        <v>6482</v>
      </c>
      <c r="C2319" s="4">
        <v>2</v>
      </c>
      <c r="D2319" s="3">
        <v>3</v>
      </c>
    </row>
    <row r="2320" spans="1:5" x14ac:dyDescent="0.25">
      <c r="A2320">
        <v>6483</v>
      </c>
      <c r="C2320" s="4">
        <v>2</v>
      </c>
      <c r="D2320" s="3">
        <v>3</v>
      </c>
    </row>
    <row r="2321" spans="1:5" x14ac:dyDescent="0.25">
      <c r="A2321">
        <v>6484</v>
      </c>
    </row>
    <row r="2322" spans="1:5" x14ac:dyDescent="0.25">
      <c r="A2322">
        <v>6485</v>
      </c>
    </row>
    <row r="2323" spans="1:5" x14ac:dyDescent="0.25">
      <c r="A2323">
        <v>6486</v>
      </c>
    </row>
    <row r="2324" spans="1:5" x14ac:dyDescent="0.25">
      <c r="A2324">
        <v>6487</v>
      </c>
    </row>
    <row r="2325" spans="1:5" x14ac:dyDescent="0.25">
      <c r="A2325">
        <v>6488</v>
      </c>
      <c r="E2325" s="1">
        <v>4</v>
      </c>
    </row>
    <row r="2326" spans="1:5" x14ac:dyDescent="0.25">
      <c r="A2326">
        <v>6489</v>
      </c>
      <c r="B2326" s="2">
        <v>1</v>
      </c>
      <c r="E2326" s="1">
        <v>4</v>
      </c>
    </row>
    <row r="2327" spans="1:5" x14ac:dyDescent="0.25">
      <c r="A2327">
        <v>6490</v>
      </c>
      <c r="B2327" s="2">
        <v>1</v>
      </c>
      <c r="E2327" s="1">
        <v>4</v>
      </c>
    </row>
    <row r="2328" spans="1:5" x14ac:dyDescent="0.25">
      <c r="A2328">
        <v>6491</v>
      </c>
      <c r="B2328" s="2">
        <v>1</v>
      </c>
      <c r="E2328" s="1">
        <v>4</v>
      </c>
    </row>
    <row r="2329" spans="1:5" x14ac:dyDescent="0.25">
      <c r="A2329">
        <v>6492</v>
      </c>
      <c r="B2329" s="2">
        <v>1</v>
      </c>
      <c r="E2329" s="1">
        <v>4</v>
      </c>
    </row>
    <row r="2330" spans="1:5" x14ac:dyDescent="0.25">
      <c r="A2330">
        <v>6493</v>
      </c>
      <c r="B2330" s="2">
        <v>1</v>
      </c>
      <c r="E2330" s="1">
        <v>4</v>
      </c>
    </row>
    <row r="2331" spans="1:5" x14ac:dyDescent="0.25">
      <c r="A2331">
        <v>6494</v>
      </c>
      <c r="B2331" s="2">
        <v>1</v>
      </c>
      <c r="E2331" s="1">
        <v>4</v>
      </c>
    </row>
    <row r="2332" spans="1:5" x14ac:dyDescent="0.25">
      <c r="A2332">
        <v>6495</v>
      </c>
      <c r="B2332" s="2">
        <v>1</v>
      </c>
      <c r="E2332" s="1">
        <v>4</v>
      </c>
    </row>
    <row r="2333" spans="1:5" x14ac:dyDescent="0.25">
      <c r="A2333">
        <v>6496</v>
      </c>
      <c r="B2333" s="2">
        <v>1</v>
      </c>
      <c r="E2333" s="1">
        <v>4</v>
      </c>
    </row>
    <row r="2334" spans="1:5" x14ac:dyDescent="0.25">
      <c r="A2334">
        <v>6497</v>
      </c>
      <c r="B2334" s="2">
        <v>1</v>
      </c>
      <c r="E2334" s="1">
        <v>4</v>
      </c>
    </row>
    <row r="2335" spans="1:5" x14ac:dyDescent="0.25">
      <c r="A2335">
        <v>6498</v>
      </c>
      <c r="B2335" s="2">
        <v>1</v>
      </c>
      <c r="E2335" s="1">
        <v>4</v>
      </c>
    </row>
    <row r="2336" spans="1:5" x14ac:dyDescent="0.25">
      <c r="A2336">
        <v>6499</v>
      </c>
      <c r="B2336" s="2">
        <v>1</v>
      </c>
      <c r="E2336" s="1">
        <v>4</v>
      </c>
    </row>
    <row r="2337" spans="1:5" x14ac:dyDescent="0.25">
      <c r="A2337">
        <v>6500</v>
      </c>
      <c r="B2337" s="2">
        <v>1</v>
      </c>
      <c r="E2337" s="1">
        <v>4</v>
      </c>
    </row>
    <row r="2338" spans="1:5" x14ac:dyDescent="0.25">
      <c r="A2338">
        <v>6501</v>
      </c>
      <c r="E2338" s="1">
        <v>4</v>
      </c>
    </row>
    <row r="2339" spans="1:5" x14ac:dyDescent="0.25">
      <c r="A2339">
        <v>6502</v>
      </c>
      <c r="C2339" s="4">
        <v>2</v>
      </c>
      <c r="E2339" s="1">
        <v>4</v>
      </c>
    </row>
    <row r="2340" spans="1:5" x14ac:dyDescent="0.25">
      <c r="A2340">
        <v>6503</v>
      </c>
      <c r="C2340" s="4">
        <v>2</v>
      </c>
      <c r="E2340" s="1">
        <v>4</v>
      </c>
    </row>
    <row r="2341" spans="1:5" x14ac:dyDescent="0.25">
      <c r="A2341">
        <v>6504</v>
      </c>
      <c r="C2341" s="4">
        <v>2</v>
      </c>
      <c r="D2341" s="3">
        <v>3</v>
      </c>
      <c r="E2341" s="1">
        <v>4</v>
      </c>
    </row>
    <row r="2342" spans="1:5" x14ac:dyDescent="0.25">
      <c r="A2342">
        <v>6505</v>
      </c>
      <c r="C2342" s="4">
        <v>2</v>
      </c>
      <c r="D2342" s="3">
        <v>3</v>
      </c>
    </row>
    <row r="2343" spans="1:5" x14ac:dyDescent="0.25">
      <c r="A2343">
        <v>6506</v>
      </c>
      <c r="C2343" s="4">
        <v>2</v>
      </c>
      <c r="D2343" s="3">
        <v>3</v>
      </c>
    </row>
    <row r="2344" spans="1:5" x14ac:dyDescent="0.25">
      <c r="A2344">
        <v>6507</v>
      </c>
      <c r="C2344" s="4">
        <v>2</v>
      </c>
      <c r="D2344" s="3">
        <v>3</v>
      </c>
    </row>
    <row r="2345" spans="1:5" x14ac:dyDescent="0.25">
      <c r="A2345">
        <v>6508</v>
      </c>
      <c r="C2345" s="4">
        <v>2</v>
      </c>
      <c r="D2345" s="3">
        <v>3</v>
      </c>
    </row>
    <row r="2346" spans="1:5" x14ac:dyDescent="0.25">
      <c r="A2346">
        <v>6509</v>
      </c>
      <c r="C2346" s="4">
        <v>2</v>
      </c>
      <c r="D2346" s="3">
        <v>3</v>
      </c>
    </row>
    <row r="2347" spans="1:5" x14ac:dyDescent="0.25">
      <c r="A2347">
        <v>6510</v>
      </c>
      <c r="C2347" s="4">
        <v>2</v>
      </c>
      <c r="D2347" s="3">
        <v>3</v>
      </c>
    </row>
    <row r="2348" spans="1:5" x14ac:dyDescent="0.25">
      <c r="A2348">
        <v>6511</v>
      </c>
      <c r="C2348" s="4">
        <v>2</v>
      </c>
      <c r="D2348" s="3">
        <v>3</v>
      </c>
    </row>
    <row r="2349" spans="1:5" x14ac:dyDescent="0.25">
      <c r="A2349">
        <v>6512</v>
      </c>
      <c r="C2349" s="4">
        <v>2</v>
      </c>
      <c r="D2349" s="3">
        <v>3</v>
      </c>
    </row>
    <row r="2350" spans="1:5" x14ac:dyDescent="0.25">
      <c r="A2350">
        <v>6513</v>
      </c>
      <c r="C2350" s="4">
        <v>2</v>
      </c>
      <c r="D2350" s="3">
        <v>3</v>
      </c>
    </row>
    <row r="2351" spans="1:5" x14ac:dyDescent="0.25">
      <c r="A2351">
        <v>6514</v>
      </c>
      <c r="C2351" s="4">
        <v>2</v>
      </c>
      <c r="D2351" s="3">
        <v>3</v>
      </c>
    </row>
    <row r="2352" spans="1:5" x14ac:dyDescent="0.25">
      <c r="A2352">
        <v>6515</v>
      </c>
      <c r="C2352" s="4">
        <v>2</v>
      </c>
      <c r="D2352" s="3">
        <v>3</v>
      </c>
    </row>
    <row r="2353" spans="1:5" x14ac:dyDescent="0.25">
      <c r="A2353">
        <v>6516</v>
      </c>
      <c r="C2353" s="4">
        <v>2</v>
      </c>
      <c r="D2353" s="3">
        <v>3</v>
      </c>
    </row>
    <row r="2354" spans="1:5" x14ac:dyDescent="0.25">
      <c r="A2354">
        <v>6517</v>
      </c>
      <c r="C2354" s="4">
        <v>2</v>
      </c>
      <c r="D2354" s="3">
        <v>3</v>
      </c>
    </row>
    <row r="2355" spans="1:5" x14ac:dyDescent="0.25">
      <c r="A2355">
        <v>6518</v>
      </c>
      <c r="C2355" s="4">
        <v>2</v>
      </c>
      <c r="D2355" s="3">
        <v>3</v>
      </c>
    </row>
    <row r="2356" spans="1:5" x14ac:dyDescent="0.25">
      <c r="A2356">
        <v>6519</v>
      </c>
      <c r="D2356" s="3">
        <v>3</v>
      </c>
    </row>
    <row r="2357" spans="1:5" x14ac:dyDescent="0.25">
      <c r="A2357">
        <v>6520</v>
      </c>
      <c r="B2357" s="2">
        <v>1</v>
      </c>
      <c r="D2357" s="3">
        <v>3</v>
      </c>
    </row>
    <row r="2358" spans="1:5" x14ac:dyDescent="0.25">
      <c r="A2358">
        <v>6521</v>
      </c>
      <c r="B2358" s="2">
        <v>1</v>
      </c>
      <c r="D2358" s="3">
        <v>3</v>
      </c>
    </row>
    <row r="2359" spans="1:5" x14ac:dyDescent="0.25">
      <c r="A2359">
        <v>6522</v>
      </c>
      <c r="B2359" s="2">
        <v>1</v>
      </c>
    </row>
    <row r="2360" spans="1:5" x14ac:dyDescent="0.25">
      <c r="A2360">
        <v>6523</v>
      </c>
      <c r="B2360" s="2">
        <v>1</v>
      </c>
    </row>
    <row r="2361" spans="1:5" x14ac:dyDescent="0.25">
      <c r="A2361">
        <v>6524</v>
      </c>
      <c r="B2361" s="2">
        <v>1</v>
      </c>
      <c r="E2361" s="1">
        <v>4</v>
      </c>
    </row>
    <row r="2362" spans="1:5" x14ac:dyDescent="0.25">
      <c r="A2362">
        <v>6525</v>
      </c>
      <c r="B2362" s="2">
        <v>1</v>
      </c>
      <c r="E2362" s="1">
        <v>4</v>
      </c>
    </row>
    <row r="2363" spans="1:5" x14ac:dyDescent="0.25">
      <c r="A2363">
        <v>6526</v>
      </c>
      <c r="B2363" s="2">
        <v>1</v>
      </c>
      <c r="E2363" s="1">
        <v>4</v>
      </c>
    </row>
    <row r="2364" spans="1:5" x14ac:dyDescent="0.25">
      <c r="A2364">
        <v>6527</v>
      </c>
      <c r="B2364" s="2">
        <v>1</v>
      </c>
      <c r="E2364" s="1">
        <v>4</v>
      </c>
    </row>
    <row r="2365" spans="1:5" x14ac:dyDescent="0.25">
      <c r="A2365">
        <v>6528</v>
      </c>
      <c r="B2365" s="2">
        <v>1</v>
      </c>
      <c r="E2365" s="1">
        <v>4</v>
      </c>
    </row>
    <row r="2366" spans="1:5" x14ac:dyDescent="0.25">
      <c r="A2366">
        <v>6529</v>
      </c>
      <c r="B2366" s="2">
        <v>1</v>
      </c>
      <c r="E2366" s="1">
        <v>4</v>
      </c>
    </row>
    <row r="2367" spans="1:5" x14ac:dyDescent="0.25">
      <c r="A2367">
        <v>6530</v>
      </c>
      <c r="B2367" s="2">
        <v>1</v>
      </c>
      <c r="E2367" s="1">
        <v>4</v>
      </c>
    </row>
    <row r="2368" spans="1:5" x14ac:dyDescent="0.25">
      <c r="A2368">
        <v>6531</v>
      </c>
      <c r="B2368" s="2">
        <v>1</v>
      </c>
      <c r="E2368" s="1">
        <v>4</v>
      </c>
    </row>
    <row r="2369" spans="1:5" x14ac:dyDescent="0.25">
      <c r="A2369">
        <v>6532</v>
      </c>
      <c r="B2369" s="2">
        <v>1</v>
      </c>
      <c r="E2369" s="1">
        <v>4</v>
      </c>
    </row>
    <row r="2370" spans="1:5" x14ac:dyDescent="0.25">
      <c r="A2370">
        <v>6533</v>
      </c>
      <c r="B2370" s="2">
        <v>1</v>
      </c>
      <c r="E2370" s="1">
        <v>4</v>
      </c>
    </row>
    <row r="2371" spans="1:5" x14ac:dyDescent="0.25">
      <c r="A2371">
        <v>6534</v>
      </c>
      <c r="B2371" s="2">
        <v>1</v>
      </c>
      <c r="E2371" s="1">
        <v>4</v>
      </c>
    </row>
    <row r="2372" spans="1:5" x14ac:dyDescent="0.25">
      <c r="A2372">
        <v>6535</v>
      </c>
      <c r="B2372" s="2">
        <v>1</v>
      </c>
      <c r="E2372" s="1">
        <v>4</v>
      </c>
    </row>
    <row r="2373" spans="1:5" x14ac:dyDescent="0.25">
      <c r="A2373">
        <v>6536</v>
      </c>
      <c r="B2373" s="2">
        <v>1</v>
      </c>
      <c r="E2373" s="1">
        <v>4</v>
      </c>
    </row>
    <row r="2374" spans="1:5" x14ac:dyDescent="0.25">
      <c r="A2374">
        <v>6537</v>
      </c>
      <c r="B2374" s="2">
        <v>1</v>
      </c>
      <c r="E2374" s="1">
        <v>4</v>
      </c>
    </row>
    <row r="2375" spans="1:5" x14ac:dyDescent="0.25">
      <c r="A2375">
        <v>6538</v>
      </c>
      <c r="B2375" s="2">
        <v>1</v>
      </c>
      <c r="E2375" s="1">
        <v>4</v>
      </c>
    </row>
    <row r="2376" spans="1:5" x14ac:dyDescent="0.25">
      <c r="A2376">
        <v>6539</v>
      </c>
      <c r="B2376" s="2">
        <v>1</v>
      </c>
      <c r="E2376" s="1">
        <v>4</v>
      </c>
    </row>
    <row r="2377" spans="1:5" x14ac:dyDescent="0.25">
      <c r="A2377">
        <v>6540</v>
      </c>
      <c r="D2377" s="3">
        <v>3</v>
      </c>
      <c r="E2377" s="1">
        <v>4</v>
      </c>
    </row>
    <row r="2378" spans="1:5" x14ac:dyDescent="0.25">
      <c r="A2378">
        <v>6541</v>
      </c>
      <c r="C2378" s="4">
        <v>2</v>
      </c>
      <c r="D2378" s="3">
        <v>3</v>
      </c>
      <c r="E2378" s="1">
        <v>4</v>
      </c>
    </row>
    <row r="2379" spans="1:5" x14ac:dyDescent="0.25">
      <c r="A2379">
        <v>6542</v>
      </c>
      <c r="C2379" s="4">
        <v>2</v>
      </c>
      <c r="D2379" s="3">
        <v>3</v>
      </c>
      <c r="E2379" s="1">
        <v>4</v>
      </c>
    </row>
    <row r="2380" spans="1:5" x14ac:dyDescent="0.25">
      <c r="A2380">
        <v>6543</v>
      </c>
      <c r="C2380" s="4">
        <v>2</v>
      </c>
      <c r="D2380" s="3">
        <v>3</v>
      </c>
      <c r="E2380" s="1">
        <v>4</v>
      </c>
    </row>
    <row r="2381" spans="1:5" x14ac:dyDescent="0.25">
      <c r="A2381">
        <v>6544</v>
      </c>
      <c r="C2381" s="4">
        <v>2</v>
      </c>
      <c r="D2381" s="3">
        <v>3</v>
      </c>
      <c r="E2381" s="1">
        <v>4</v>
      </c>
    </row>
    <row r="2382" spans="1:5" x14ac:dyDescent="0.25">
      <c r="A2382">
        <v>6545</v>
      </c>
      <c r="C2382" s="4">
        <v>2</v>
      </c>
      <c r="D2382" s="3">
        <v>3</v>
      </c>
      <c r="E2382" s="1">
        <v>4</v>
      </c>
    </row>
    <row r="2383" spans="1:5" x14ac:dyDescent="0.25">
      <c r="A2383">
        <v>6546</v>
      </c>
      <c r="C2383" s="4">
        <v>2</v>
      </c>
      <c r="D2383" s="3">
        <v>3</v>
      </c>
    </row>
    <row r="2384" spans="1:5" x14ac:dyDescent="0.25">
      <c r="A2384">
        <v>6547</v>
      </c>
      <c r="C2384" s="4">
        <v>2</v>
      </c>
      <c r="D2384" s="3">
        <v>3</v>
      </c>
    </row>
    <row r="2385" spans="1:4" x14ac:dyDescent="0.25">
      <c r="A2385">
        <v>6548</v>
      </c>
      <c r="C2385" s="4">
        <v>2</v>
      </c>
      <c r="D2385" s="3">
        <v>3</v>
      </c>
    </row>
    <row r="2386" spans="1:4" x14ac:dyDescent="0.25">
      <c r="A2386">
        <v>6549</v>
      </c>
      <c r="C2386" s="4">
        <v>2</v>
      </c>
      <c r="D2386" s="3">
        <v>3</v>
      </c>
    </row>
    <row r="2387" spans="1:4" x14ac:dyDescent="0.25">
      <c r="A2387">
        <v>6550</v>
      </c>
      <c r="C2387" s="4">
        <v>2</v>
      </c>
      <c r="D2387" s="3">
        <v>3</v>
      </c>
    </row>
    <row r="2388" spans="1:4" x14ac:dyDescent="0.25">
      <c r="A2388">
        <v>6551</v>
      </c>
      <c r="C2388" s="4">
        <v>2</v>
      </c>
      <c r="D2388" s="3">
        <v>3</v>
      </c>
    </row>
    <row r="2389" spans="1:4" x14ac:dyDescent="0.25">
      <c r="A2389">
        <v>6552</v>
      </c>
      <c r="C2389" s="4">
        <v>2</v>
      </c>
      <c r="D2389" s="3">
        <v>3</v>
      </c>
    </row>
    <row r="2390" spans="1:4" x14ac:dyDescent="0.25">
      <c r="A2390">
        <v>6553</v>
      </c>
      <c r="C2390" s="4">
        <v>2</v>
      </c>
      <c r="D2390" s="3">
        <v>3</v>
      </c>
    </row>
    <row r="2391" spans="1:4" x14ac:dyDescent="0.25">
      <c r="A2391">
        <v>6554</v>
      </c>
      <c r="C2391" s="4">
        <v>2</v>
      </c>
      <c r="D2391" s="3">
        <v>3</v>
      </c>
    </row>
    <row r="2392" spans="1:4" x14ac:dyDescent="0.25">
      <c r="A2392">
        <v>6555</v>
      </c>
      <c r="C2392" s="4">
        <v>2</v>
      </c>
      <c r="D2392" s="3">
        <v>3</v>
      </c>
    </row>
    <row r="2393" spans="1:4" x14ac:dyDescent="0.25">
      <c r="A2393">
        <v>6556</v>
      </c>
      <c r="C2393" s="4">
        <v>2</v>
      </c>
      <c r="D2393" s="3">
        <v>3</v>
      </c>
    </row>
    <row r="2394" spans="1:4" x14ac:dyDescent="0.25">
      <c r="A2394">
        <v>6557</v>
      </c>
      <c r="C2394" s="4">
        <v>2</v>
      </c>
      <c r="D2394" s="3">
        <v>3</v>
      </c>
    </row>
    <row r="2395" spans="1:4" x14ac:dyDescent="0.25">
      <c r="A2395">
        <v>6558</v>
      </c>
      <c r="B2395" s="2">
        <v>1</v>
      </c>
      <c r="C2395" s="4">
        <v>2</v>
      </c>
      <c r="D2395" s="3">
        <v>3</v>
      </c>
    </row>
    <row r="2396" spans="1:4" x14ac:dyDescent="0.25">
      <c r="A2396">
        <v>6559</v>
      </c>
      <c r="B2396" s="2">
        <v>1</v>
      </c>
      <c r="C2396" s="4">
        <v>2</v>
      </c>
      <c r="D2396" s="3">
        <v>3</v>
      </c>
    </row>
    <row r="2397" spans="1:4" x14ac:dyDescent="0.25">
      <c r="A2397">
        <v>6560</v>
      </c>
      <c r="B2397" s="2">
        <v>1</v>
      </c>
      <c r="C2397" s="4">
        <v>2</v>
      </c>
      <c r="D2397" s="3">
        <v>3</v>
      </c>
    </row>
    <row r="2398" spans="1:4" x14ac:dyDescent="0.25">
      <c r="A2398">
        <v>6561</v>
      </c>
      <c r="B2398" s="2">
        <v>1</v>
      </c>
      <c r="C2398" s="4">
        <v>2</v>
      </c>
      <c r="D2398" s="3">
        <v>3</v>
      </c>
    </row>
    <row r="2399" spans="1:4" x14ac:dyDescent="0.25">
      <c r="A2399">
        <v>6562</v>
      </c>
      <c r="B2399" s="2">
        <v>1</v>
      </c>
      <c r="D2399" s="3">
        <v>3</v>
      </c>
    </row>
    <row r="2400" spans="1:4" x14ac:dyDescent="0.25">
      <c r="A2400">
        <v>6563</v>
      </c>
      <c r="B2400" s="2">
        <v>1</v>
      </c>
      <c r="D2400" s="3">
        <v>3</v>
      </c>
    </row>
    <row r="2401" spans="1:5" x14ac:dyDescent="0.25">
      <c r="A2401">
        <v>6564</v>
      </c>
      <c r="B2401" s="2">
        <v>1</v>
      </c>
      <c r="D2401" s="3">
        <v>3</v>
      </c>
    </row>
    <row r="2402" spans="1:5" x14ac:dyDescent="0.25">
      <c r="A2402">
        <v>6565</v>
      </c>
      <c r="B2402" s="2">
        <v>1</v>
      </c>
      <c r="D2402" s="3">
        <v>3</v>
      </c>
    </row>
    <row r="2403" spans="1:5" x14ac:dyDescent="0.25">
      <c r="A2403">
        <v>6566</v>
      </c>
      <c r="B2403" s="2">
        <v>1</v>
      </c>
      <c r="E2403" s="1">
        <v>4</v>
      </c>
    </row>
    <row r="2404" spans="1:5" x14ac:dyDescent="0.25">
      <c r="A2404">
        <v>6567</v>
      </c>
      <c r="B2404" s="2">
        <v>1</v>
      </c>
      <c r="E2404" s="1">
        <v>4</v>
      </c>
    </row>
    <row r="2405" spans="1:5" x14ac:dyDescent="0.25">
      <c r="A2405">
        <v>6568</v>
      </c>
      <c r="B2405" s="2">
        <v>1</v>
      </c>
      <c r="E2405" s="1">
        <v>4</v>
      </c>
    </row>
    <row r="2406" spans="1:5" x14ac:dyDescent="0.25">
      <c r="A2406">
        <v>6569</v>
      </c>
      <c r="B2406" s="2">
        <v>1</v>
      </c>
      <c r="E2406" s="1">
        <v>4</v>
      </c>
    </row>
    <row r="2407" spans="1:5" x14ac:dyDescent="0.25">
      <c r="A2407">
        <v>6570</v>
      </c>
      <c r="B2407" s="2">
        <v>1</v>
      </c>
      <c r="E2407" s="1">
        <v>4</v>
      </c>
    </row>
    <row r="2408" spans="1:5" x14ac:dyDescent="0.25">
      <c r="A2408">
        <v>6571</v>
      </c>
      <c r="B2408" s="2">
        <v>1</v>
      </c>
      <c r="E2408" s="1">
        <v>4</v>
      </c>
    </row>
    <row r="2409" spans="1:5" x14ac:dyDescent="0.25">
      <c r="A2409">
        <v>6572</v>
      </c>
      <c r="B2409" s="2">
        <v>1</v>
      </c>
      <c r="E2409" s="1">
        <v>4</v>
      </c>
    </row>
    <row r="2410" spans="1:5" x14ac:dyDescent="0.25">
      <c r="A2410">
        <v>6573</v>
      </c>
      <c r="B2410" s="2">
        <v>1</v>
      </c>
      <c r="E2410" s="1">
        <v>4</v>
      </c>
    </row>
    <row r="2411" spans="1:5" x14ac:dyDescent="0.25">
      <c r="A2411">
        <v>6574</v>
      </c>
      <c r="B2411" s="2">
        <v>1</v>
      </c>
      <c r="E2411" s="1">
        <v>4</v>
      </c>
    </row>
    <row r="2412" spans="1:5" x14ac:dyDescent="0.25">
      <c r="A2412">
        <v>6575</v>
      </c>
      <c r="B2412" s="2">
        <v>1</v>
      </c>
      <c r="E2412" s="1">
        <v>4</v>
      </c>
    </row>
    <row r="2413" spans="1:5" x14ac:dyDescent="0.25">
      <c r="A2413">
        <v>6576</v>
      </c>
      <c r="B2413" s="2">
        <v>1</v>
      </c>
      <c r="E2413" s="1">
        <v>4</v>
      </c>
    </row>
    <row r="2414" spans="1:5" x14ac:dyDescent="0.25">
      <c r="A2414">
        <v>6577</v>
      </c>
      <c r="B2414" s="2">
        <v>1</v>
      </c>
      <c r="E2414" s="1">
        <v>4</v>
      </c>
    </row>
    <row r="2415" spans="1:5" x14ac:dyDescent="0.25">
      <c r="A2415">
        <v>6578</v>
      </c>
      <c r="B2415" s="2">
        <v>1</v>
      </c>
      <c r="E2415" s="1">
        <v>4</v>
      </c>
    </row>
    <row r="2416" spans="1:5" x14ac:dyDescent="0.25">
      <c r="A2416">
        <v>6579</v>
      </c>
      <c r="B2416" s="2">
        <v>1</v>
      </c>
      <c r="E2416" s="1">
        <v>4</v>
      </c>
    </row>
    <row r="2417" spans="1:5" x14ac:dyDescent="0.25">
      <c r="A2417">
        <v>6580</v>
      </c>
      <c r="B2417" s="2">
        <v>1</v>
      </c>
      <c r="C2417" s="4">
        <v>2</v>
      </c>
      <c r="E2417" s="1">
        <v>4</v>
      </c>
    </row>
    <row r="2418" spans="1:5" x14ac:dyDescent="0.25">
      <c r="A2418">
        <v>6581</v>
      </c>
      <c r="B2418" s="2">
        <v>1</v>
      </c>
      <c r="C2418" s="4">
        <v>2</v>
      </c>
      <c r="E2418" s="1">
        <v>4</v>
      </c>
    </row>
    <row r="2419" spans="1:5" x14ac:dyDescent="0.25">
      <c r="A2419">
        <v>6582</v>
      </c>
      <c r="B2419" s="2">
        <v>1</v>
      </c>
      <c r="C2419" s="4">
        <v>2</v>
      </c>
      <c r="E2419" s="1">
        <v>4</v>
      </c>
    </row>
    <row r="2420" spans="1:5" x14ac:dyDescent="0.25">
      <c r="A2420">
        <v>6583</v>
      </c>
      <c r="C2420" s="4">
        <v>2</v>
      </c>
      <c r="D2420" s="3">
        <v>3</v>
      </c>
      <c r="E2420" s="1">
        <v>4</v>
      </c>
    </row>
    <row r="2421" spans="1:5" x14ac:dyDescent="0.25">
      <c r="A2421">
        <v>6584</v>
      </c>
      <c r="C2421" s="4">
        <v>2</v>
      </c>
      <c r="D2421" s="3">
        <v>3</v>
      </c>
      <c r="E2421" s="1">
        <v>4</v>
      </c>
    </row>
    <row r="2422" spans="1:5" x14ac:dyDescent="0.25">
      <c r="A2422">
        <v>6585</v>
      </c>
      <c r="C2422" s="4">
        <v>2</v>
      </c>
      <c r="D2422" s="3">
        <v>3</v>
      </c>
      <c r="E2422" s="1">
        <v>4</v>
      </c>
    </row>
    <row r="2423" spans="1:5" x14ac:dyDescent="0.25">
      <c r="A2423">
        <v>6586</v>
      </c>
      <c r="C2423" s="4">
        <v>2</v>
      </c>
      <c r="D2423" s="3">
        <v>3</v>
      </c>
      <c r="E2423" s="1">
        <v>4</v>
      </c>
    </row>
    <row r="2424" spans="1:5" x14ac:dyDescent="0.25">
      <c r="A2424">
        <v>6587</v>
      </c>
      <c r="C2424" s="4">
        <v>2</v>
      </c>
      <c r="D2424" s="3">
        <v>3</v>
      </c>
      <c r="E2424" s="1">
        <v>4</v>
      </c>
    </row>
    <row r="2425" spans="1:5" x14ac:dyDescent="0.25">
      <c r="A2425">
        <v>6588</v>
      </c>
      <c r="C2425" s="4">
        <v>2</v>
      </c>
      <c r="D2425" s="3">
        <v>3</v>
      </c>
      <c r="E2425" s="1">
        <v>4</v>
      </c>
    </row>
    <row r="2426" spans="1:5" x14ac:dyDescent="0.25">
      <c r="A2426">
        <v>6589</v>
      </c>
      <c r="C2426" s="4">
        <v>2</v>
      </c>
      <c r="D2426" s="3">
        <v>3</v>
      </c>
      <c r="E2426" s="1">
        <v>4</v>
      </c>
    </row>
    <row r="2427" spans="1:5" x14ac:dyDescent="0.25">
      <c r="A2427">
        <v>6590</v>
      </c>
      <c r="C2427" s="4">
        <v>2</v>
      </c>
      <c r="D2427" s="3">
        <v>3</v>
      </c>
      <c r="E2427" s="1">
        <v>4</v>
      </c>
    </row>
    <row r="2428" spans="1:5" x14ac:dyDescent="0.25">
      <c r="A2428">
        <v>6591</v>
      </c>
      <c r="C2428" s="4">
        <v>2</v>
      </c>
      <c r="D2428" s="3">
        <v>3</v>
      </c>
      <c r="E2428" s="1">
        <v>4</v>
      </c>
    </row>
    <row r="2429" spans="1:5" x14ac:dyDescent="0.25">
      <c r="A2429">
        <v>6592</v>
      </c>
      <c r="C2429" s="4">
        <v>2</v>
      </c>
      <c r="D2429" s="3">
        <v>3</v>
      </c>
      <c r="E2429" s="1">
        <v>4</v>
      </c>
    </row>
    <row r="2430" spans="1:5" x14ac:dyDescent="0.25">
      <c r="A2430">
        <v>6593</v>
      </c>
      <c r="C2430" s="4">
        <v>2</v>
      </c>
      <c r="D2430" s="3">
        <v>3</v>
      </c>
      <c r="E2430" s="1">
        <v>4</v>
      </c>
    </row>
    <row r="2431" spans="1:5" x14ac:dyDescent="0.25">
      <c r="A2431">
        <v>6594</v>
      </c>
      <c r="C2431" s="4">
        <v>2</v>
      </c>
      <c r="D2431" s="3">
        <v>3</v>
      </c>
      <c r="E2431" s="1">
        <v>4</v>
      </c>
    </row>
    <row r="2432" spans="1:5" x14ac:dyDescent="0.25">
      <c r="A2432">
        <v>6595</v>
      </c>
      <c r="C2432" s="4">
        <v>2</v>
      </c>
      <c r="D2432" s="3">
        <v>3</v>
      </c>
      <c r="E2432" s="1">
        <v>4</v>
      </c>
    </row>
    <row r="2433" spans="1:6" x14ac:dyDescent="0.25">
      <c r="A2433">
        <v>6596</v>
      </c>
      <c r="C2433" s="4">
        <v>2</v>
      </c>
      <c r="D2433" s="3">
        <v>3</v>
      </c>
      <c r="E2433" s="1">
        <v>4</v>
      </c>
    </row>
    <row r="2434" spans="1:6" x14ac:dyDescent="0.25">
      <c r="A2434">
        <v>6597</v>
      </c>
      <c r="F2434" t="s">
        <v>22</v>
      </c>
    </row>
    <row r="2435" spans="1:6" x14ac:dyDescent="0.25">
      <c r="A2435">
        <v>7824</v>
      </c>
    </row>
    <row r="2436" spans="1:6" x14ac:dyDescent="0.25">
      <c r="A2436">
        <v>7825</v>
      </c>
    </row>
    <row r="2437" spans="1:6" x14ac:dyDescent="0.25">
      <c r="A2437">
        <v>7826</v>
      </c>
    </row>
    <row r="2438" spans="1:6" x14ac:dyDescent="0.25">
      <c r="A2438">
        <v>7827</v>
      </c>
    </row>
    <row r="2439" spans="1:6" x14ac:dyDescent="0.25">
      <c r="A2439">
        <v>7828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6"/>
  <sheetViews>
    <sheetView workbookViewId="0">
      <selection activeCell="DH1" sqref="DH1:DT3"/>
    </sheetView>
  </sheetViews>
  <sheetFormatPr defaultRowHeight="15" x14ac:dyDescent="0.25"/>
  <sheetData>
    <row r="1" spans="1:1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264</v>
      </c>
      <c r="CR1" t="s">
        <v>265</v>
      </c>
      <c r="CS1" t="s">
        <v>266</v>
      </c>
      <c r="CT1" t="s">
        <v>267</v>
      </c>
      <c r="CU1" t="s">
        <v>268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</row>
    <row r="2" spans="1:111" x14ac:dyDescent="0.25">
      <c r="A2">
        <v>53.957346999999999</v>
      </c>
      <c r="B2">
        <v>7.2817280000000002</v>
      </c>
      <c r="C2">
        <v>63.719285999999997</v>
      </c>
      <c r="D2">
        <v>7.8982859999999997</v>
      </c>
      <c r="E2">
        <v>43.532971999999994</v>
      </c>
      <c r="F2">
        <v>6.8533920000000004</v>
      </c>
      <c r="G2">
        <v>33.037207999999993</v>
      </c>
      <c r="H2">
        <v>7.6386760000000002</v>
      </c>
      <c r="I2">
        <f>SQRT((ABS($A$3-$A$2)^2+(ABS($B$3-$B$2)^2)))</f>
        <v>16.489862106151463</v>
      </c>
      <c r="J2">
        <f>SQRT((ABS($C$3-$C$2)^2+(ABS($D$3-$D$2)^2)))</f>
        <v>13.042116138947696</v>
      </c>
      <c r="K2">
        <f>SQRT((ABS($E$3-$E$2)^2+(ABS($F$3-$F$2)^2)))</f>
        <v>20.45730974824329</v>
      </c>
      <c r="L2">
        <f>SQRT((ABS($G$3-$G$2)^2+(ABS($H$3-$H$2)^2)))</f>
        <v>19.492228274225859</v>
      </c>
      <c r="M2">
        <f>ABS($B$2-$D$2)</f>
        <v>0.6165579999999995</v>
      </c>
      <c r="N2">
        <f>ABS($F$2-$H$2)</f>
        <v>0.78528399999999987</v>
      </c>
      <c r="Q2">
        <f>SQRT((ABS($A$2-$E$2)^2+(ABS($B$2-$F$2)^2)))</f>
        <v>10.433171419540709</v>
      </c>
      <c r="R2">
        <f>SQRT((ABS($C$2-$G$3)^2+(ABS($D$2-$H$3)^2)))</f>
        <v>11.524981907021376</v>
      </c>
      <c r="S2">
        <v>18</v>
      </c>
      <c r="T2">
        <v>1</v>
      </c>
      <c r="U2">
        <v>12</v>
      </c>
      <c r="V2">
        <v>5</v>
      </c>
      <c r="W2">
        <v>16</v>
      </c>
      <c r="X2">
        <v>1</v>
      </c>
      <c r="Y2">
        <v>10</v>
      </c>
      <c r="Z2">
        <v>6</v>
      </c>
      <c r="AA2">
        <v>21</v>
      </c>
      <c r="AB2">
        <v>12</v>
      </c>
      <c r="AC2">
        <v>10</v>
      </c>
      <c r="AD2">
        <v>0</v>
      </c>
      <c r="AE2">
        <v>16</v>
      </c>
      <c r="AF2">
        <v>5</v>
      </c>
      <c r="AG2">
        <v>7</v>
      </c>
      <c r="AH2">
        <v>0</v>
      </c>
      <c r="AI2">
        <v>17</v>
      </c>
      <c r="AJ2">
        <v>4</v>
      </c>
      <c r="AK2">
        <v>11</v>
      </c>
      <c r="AL2">
        <v>6</v>
      </c>
      <c r="AM2">
        <v>21</v>
      </c>
      <c r="AN2">
        <v>4</v>
      </c>
      <c r="AO2">
        <v>10</v>
      </c>
      <c r="AP2">
        <v>12</v>
      </c>
      <c r="AQ2">
        <v>17</v>
      </c>
      <c r="AR2">
        <v>11</v>
      </c>
      <c r="AS2">
        <v>10</v>
      </c>
      <c r="AT2">
        <v>1</v>
      </c>
      <c r="AU2">
        <v>21</v>
      </c>
      <c r="AV2">
        <v>6</v>
      </c>
      <c r="AW2">
        <v>0</v>
      </c>
      <c r="AX2">
        <v>0</v>
      </c>
      <c r="AY2">
        <f>(18/200)</f>
        <v>0.09</v>
      </c>
      <c r="AZ2">
        <f>(16/200)</f>
        <v>0.08</v>
      </c>
      <c r="BA2">
        <f>(21/200)</f>
        <v>0.105</v>
      </c>
      <c r="BB2">
        <f>(16/200)</f>
        <v>0.08</v>
      </c>
      <c r="BC2">
        <f>(17/200)</f>
        <v>8.5000000000000006E-2</v>
      </c>
      <c r="BD2">
        <f>(21/200)</f>
        <v>0.105</v>
      </c>
      <c r="BE2">
        <f>(17/200)</f>
        <v>8.5000000000000006E-2</v>
      </c>
      <c r="BF2">
        <f>(21/200)</f>
        <v>0.105</v>
      </c>
      <c r="BG2">
        <f>(0.09+0.085)</f>
        <v>0.17499999999999999</v>
      </c>
      <c r="BH2">
        <f>(0.08+0.105)</f>
        <v>0.185</v>
      </c>
      <c r="BI2">
        <f>(0.105+0.085)</f>
        <v>0.19</v>
      </c>
      <c r="BJ2">
        <f>(0.08+0.105)</f>
        <v>0.185</v>
      </c>
      <c r="BK2">
        <f>((0.09/0.175)*100)</f>
        <v>51.428571428571438</v>
      </c>
      <c r="BL2">
        <f>((0.08/0.185)*100)</f>
        <v>43.243243243243242</v>
      </c>
      <c r="BM2">
        <f>((0.105/0.19)*100)</f>
        <v>55.263157894736835</v>
      </c>
      <c r="BN2">
        <f>((0.08/0.185)*100)</f>
        <v>43.243243243243242</v>
      </c>
      <c r="BO2">
        <f>((0.085/0.175)*100)</f>
        <v>48.571428571428577</v>
      </c>
      <c r="BP2">
        <f>((0.105/0.185)*100)</f>
        <v>56.756756756756758</v>
      </c>
      <c r="BQ2">
        <f>((0.085/0.19)*100)</f>
        <v>44.736842105263158</v>
      </c>
      <c r="BS2">
        <f>((1/18)*100)</f>
        <v>5.5555555555555554</v>
      </c>
      <c r="BT2">
        <f>((12/18)*100)</f>
        <v>66.666666666666657</v>
      </c>
      <c r="BU2">
        <f>((5/18)*100)</f>
        <v>27.777777777777779</v>
      </c>
      <c r="BV2">
        <f>((1/16)*100)</f>
        <v>6.25</v>
      </c>
      <c r="BW2">
        <f>((10/16)*100)</f>
        <v>62.5</v>
      </c>
      <c r="BX2">
        <f>((6/16)*100)</f>
        <v>37.5</v>
      </c>
      <c r="BY2">
        <f>((12/21)*100)</f>
        <v>57.142857142857139</v>
      </c>
      <c r="BZ2">
        <f>((10/21)*100)</f>
        <v>47.619047619047613</v>
      </c>
      <c r="CA2">
        <f>((0/21)*100)</f>
        <v>0</v>
      </c>
      <c r="CB2">
        <f>((5/16)*100)</f>
        <v>31.25</v>
      </c>
      <c r="CC2">
        <f>((7/16)*100)</f>
        <v>43.75</v>
      </c>
      <c r="CD2">
        <f>((0/16)*100)</f>
        <v>0</v>
      </c>
      <c r="CE2">
        <f>((4/17)*100)</f>
        <v>23.52941176470588</v>
      </c>
      <c r="CF2">
        <f>((11/17)*100)</f>
        <v>64.705882352941174</v>
      </c>
      <c r="CG2">
        <f>((6/17)*100)</f>
        <v>35.294117647058826</v>
      </c>
      <c r="CH2">
        <f>((4/21)*100)</f>
        <v>19.047619047619047</v>
      </c>
      <c r="CI2">
        <f>((10/21)*100)</f>
        <v>47.619047619047613</v>
      </c>
      <c r="CJ2">
        <f>((12/21)*100)</f>
        <v>57.142857142857139</v>
      </c>
      <c r="CK2">
        <f>((11/17)*100)</f>
        <v>64.705882352941174</v>
      </c>
      <c r="CL2">
        <f>((10/17)*100)</f>
        <v>58.82352941176471</v>
      </c>
      <c r="CM2">
        <f>((1/17)*100)</f>
        <v>5.8823529411764701</v>
      </c>
      <c r="CN2">
        <f>((6/21)*100)</f>
        <v>28.571428571428569</v>
      </c>
      <c r="CO2">
        <f>((0/21)*100)</f>
        <v>0</v>
      </c>
      <c r="CP2">
        <f>((0/21)*100)</f>
        <v>0</v>
      </c>
      <c r="CQ2">
        <f>$I2/$BG2</f>
        <v>94.227783463722659</v>
      </c>
      <c r="CR2">
        <f>$J2/$BH2</f>
        <v>70.497925075392956</v>
      </c>
      <c r="CS2">
        <f>$K2/$BI2</f>
        <v>107.67005130654363</v>
      </c>
      <c r="CT2">
        <f>$L2/$BJ2</f>
        <v>105.36339607689654</v>
      </c>
      <c r="CU2">
        <f>CU4/CU6</f>
        <v>109.88948970163008</v>
      </c>
      <c r="CV2">
        <v>0.37142857142857144</v>
      </c>
      <c r="CW2">
        <v>0.17142857142857137</v>
      </c>
      <c r="CX2">
        <v>0.37142857142857144</v>
      </c>
      <c r="CY2">
        <v>0.40540540540540543</v>
      </c>
      <c r="CZ2">
        <v>0.16216216216216217</v>
      </c>
      <c r="DA2">
        <v>0.2432432432432432</v>
      </c>
      <c r="DB2">
        <v>0.23684210526315788</v>
      </c>
      <c r="DC2">
        <v>0.18421052631578949</v>
      </c>
      <c r="DD2">
        <v>0.42105263157894735</v>
      </c>
      <c r="DE2">
        <v>0.40540540540540537</v>
      </c>
      <c r="DF2">
        <v>0.24324324324324326</v>
      </c>
      <c r="DG2">
        <v>0.43243243243243246</v>
      </c>
    </row>
    <row r="3" spans="1:111" x14ac:dyDescent="0.25">
      <c r="A3">
        <v>70.407849999999996</v>
      </c>
      <c r="B3">
        <v>6.1430870000000004</v>
      </c>
      <c r="C3">
        <v>76.758607999999995</v>
      </c>
      <c r="D3">
        <v>8.1682400000000008</v>
      </c>
      <c r="E3">
        <v>63.989572999999993</v>
      </c>
      <c r="F3">
        <v>6.6831050000000003</v>
      </c>
      <c r="G3">
        <v>52.386546999999993</v>
      </c>
      <c r="H3">
        <v>9.994529</v>
      </c>
      <c r="I3">
        <f>SQRT((ABS($A$4-$A$3)^2+(ABS($B$4-$B$3)^2)))</f>
        <v>16.216951886295817</v>
      </c>
      <c r="J3">
        <f>SQRT((ABS($C$4-$C$3)^2+(ABS($D$4-$D$3)^2)))</f>
        <v>18.174026410458882</v>
      </c>
      <c r="K3">
        <f>SQRT((ABS($E$4-$E$3)^2+(ABS($F$4-$F$3)^2)))</f>
        <v>14.931613593215493</v>
      </c>
      <c r="L3">
        <f>SQRT((ABS($G$4-$G$3)^2+(ABS($H$4-$H$3)^2)))</f>
        <v>18.795693627900757</v>
      </c>
      <c r="M3">
        <f>ABS($B$3-$D$3)</f>
        <v>2.0251530000000004</v>
      </c>
      <c r="N3">
        <f>ABS($F$3-$H$3)</f>
        <v>3.3114239999999997</v>
      </c>
      <c r="Q3">
        <f>SQRT((ABS($A$3-$E$3)^2+(ABS($B$3-$F$3)^2)))</f>
        <v>6.4409548274345969</v>
      </c>
      <c r="R3">
        <f>SQRT((ABS($C$3-$G$4)^2+(ABS($D$3-$H$4)^2)))</f>
        <v>5.6565879519357773</v>
      </c>
      <c r="S3">
        <v>19</v>
      </c>
      <c r="T3">
        <v>4</v>
      </c>
      <c r="U3">
        <v>9</v>
      </c>
      <c r="V3">
        <v>8</v>
      </c>
      <c r="W3">
        <v>20</v>
      </c>
      <c r="X3">
        <v>4</v>
      </c>
      <c r="Y3">
        <v>14</v>
      </c>
      <c r="Z3">
        <v>4</v>
      </c>
      <c r="AA3">
        <v>19</v>
      </c>
      <c r="AB3">
        <v>9</v>
      </c>
      <c r="AC3">
        <v>14</v>
      </c>
      <c r="AD3">
        <v>0</v>
      </c>
      <c r="AE3">
        <v>17</v>
      </c>
      <c r="AF3">
        <v>8</v>
      </c>
      <c r="AG3">
        <v>6</v>
      </c>
      <c r="AH3">
        <v>0</v>
      </c>
      <c r="AI3">
        <v>18</v>
      </c>
      <c r="AJ3">
        <v>3</v>
      </c>
      <c r="AK3">
        <v>9</v>
      </c>
      <c r="AL3">
        <v>9</v>
      </c>
      <c r="AM3">
        <v>18</v>
      </c>
      <c r="AN3">
        <v>3</v>
      </c>
      <c r="AO3">
        <v>13</v>
      </c>
      <c r="AP3">
        <v>7</v>
      </c>
      <c r="AQ3">
        <v>19</v>
      </c>
      <c r="AR3">
        <v>9</v>
      </c>
      <c r="AS3">
        <v>13</v>
      </c>
      <c r="AT3">
        <v>2</v>
      </c>
      <c r="AU3">
        <v>22</v>
      </c>
      <c r="AV3">
        <v>9</v>
      </c>
      <c r="AW3">
        <v>12</v>
      </c>
      <c r="AX3">
        <v>1</v>
      </c>
      <c r="AY3">
        <f>(19/200)</f>
        <v>9.5000000000000001E-2</v>
      </c>
      <c r="AZ3">
        <f>(20/200)</f>
        <v>0.1</v>
      </c>
      <c r="BA3">
        <f>(19/200)</f>
        <v>9.5000000000000001E-2</v>
      </c>
      <c r="BB3">
        <f>(17/200)</f>
        <v>8.5000000000000006E-2</v>
      </c>
      <c r="BC3">
        <f>(18/200)</f>
        <v>0.09</v>
      </c>
      <c r="BD3">
        <f>(18/200)</f>
        <v>0.09</v>
      </c>
      <c r="BE3">
        <f>(19/200)</f>
        <v>9.5000000000000001E-2</v>
      </c>
      <c r="BF3">
        <f>(22/200)</f>
        <v>0.11</v>
      </c>
      <c r="BG3">
        <f>(0.095+0.09)</f>
        <v>0.185</v>
      </c>
      <c r="BH3">
        <f>(0.1+0.09)</f>
        <v>0.19</v>
      </c>
      <c r="BI3">
        <f>(0.095+0.095)</f>
        <v>0.19</v>
      </c>
      <c r="BJ3">
        <f>(0.085+0.11)</f>
        <v>0.19500000000000001</v>
      </c>
      <c r="BK3">
        <f>((0.095/0.185)*100)</f>
        <v>51.351351351351347</v>
      </c>
      <c r="BL3">
        <f>((0.1/0.19)*100)</f>
        <v>52.631578947368418</v>
      </c>
      <c r="BM3">
        <f>((0.095/0.19)*100)</f>
        <v>50</v>
      </c>
      <c r="BN3">
        <f>((0.085/0.195)*100)</f>
        <v>43.589743589743591</v>
      </c>
      <c r="BO3">
        <f>((0.09/0.185)*100)</f>
        <v>48.648648648648646</v>
      </c>
      <c r="BP3">
        <f>((0.09/0.19)*100)</f>
        <v>47.368421052631575</v>
      </c>
      <c r="BQ3">
        <f>((0.095/0.19)*100)</f>
        <v>50</v>
      </c>
      <c r="BS3">
        <f>((4/19)*100)</f>
        <v>21.052631578947366</v>
      </c>
      <c r="BT3">
        <f>((9/19)*100)</f>
        <v>47.368421052631575</v>
      </c>
      <c r="BU3">
        <f>((8/19)*100)</f>
        <v>42.105263157894733</v>
      </c>
      <c r="BV3">
        <f>((4/20)*100)</f>
        <v>20</v>
      </c>
      <c r="BW3">
        <f>((14/20)*100)</f>
        <v>70</v>
      </c>
      <c r="BX3">
        <f>((4/20)*100)</f>
        <v>20</v>
      </c>
      <c r="BY3">
        <f>((9/19)*100)</f>
        <v>47.368421052631575</v>
      </c>
      <c r="BZ3">
        <f>((14/19)*100)</f>
        <v>73.68421052631578</v>
      </c>
      <c r="CA3">
        <f>((0/19)*100)</f>
        <v>0</v>
      </c>
      <c r="CB3">
        <f>((8/17)*100)</f>
        <v>47.058823529411761</v>
      </c>
      <c r="CC3">
        <f>((6/17)*100)</f>
        <v>35.294117647058826</v>
      </c>
      <c r="CD3">
        <f>((0/17)*100)</f>
        <v>0</v>
      </c>
      <c r="CE3">
        <f>((3/18)*100)</f>
        <v>16.666666666666664</v>
      </c>
      <c r="CF3">
        <f>((9/18)*100)</f>
        <v>50</v>
      </c>
      <c r="CG3">
        <f>((9/18)*100)</f>
        <v>50</v>
      </c>
      <c r="CH3">
        <f>((3/18)*100)</f>
        <v>16.666666666666664</v>
      </c>
      <c r="CI3">
        <f>((13/18)*100)</f>
        <v>72.222222222222214</v>
      </c>
      <c r="CJ3">
        <f>((7/18)*100)</f>
        <v>38.888888888888893</v>
      </c>
      <c r="CK3">
        <f>((9/19)*100)</f>
        <v>47.368421052631575</v>
      </c>
      <c r="CL3">
        <f>((13/19)*100)</f>
        <v>68.421052631578945</v>
      </c>
      <c r="CM3">
        <f>((2/19)*100)</f>
        <v>10.526315789473683</v>
      </c>
      <c r="CN3">
        <f>((9/22)*100)</f>
        <v>40.909090909090914</v>
      </c>
      <c r="CO3">
        <f>((12/22)*100)</f>
        <v>54.54545454545454</v>
      </c>
      <c r="CP3">
        <f>((1/22)*100)</f>
        <v>4.5454545454545459</v>
      </c>
      <c r="CQ3">
        <f>$I3/$BG3</f>
        <v>87.659199385382792</v>
      </c>
      <c r="CR3">
        <f>$J3/$BH3</f>
        <v>95.652770581362532</v>
      </c>
      <c r="CS3">
        <f>$K3/$BI3</f>
        <v>78.587439964292074</v>
      </c>
      <c r="CT3">
        <f>$L3/$BJ3</f>
        <v>96.388172450773112</v>
      </c>
      <c r="CU3" t="s">
        <v>270</v>
      </c>
      <c r="CV3">
        <v>0.40540540540540537</v>
      </c>
      <c r="CW3">
        <v>0.2432432432432432</v>
      </c>
      <c r="CX3">
        <v>0.29729729729729731</v>
      </c>
      <c r="CY3">
        <v>0.42105263157894735</v>
      </c>
      <c r="CZ3">
        <v>0.15789473684210525</v>
      </c>
      <c r="DA3">
        <v>0.28947368421052633</v>
      </c>
      <c r="DB3">
        <v>0.26315789473684209</v>
      </c>
      <c r="DC3">
        <v>0.15789473684210531</v>
      </c>
      <c r="DD3">
        <v>0.44736842105263153</v>
      </c>
      <c r="DE3">
        <v>0.33333333333333337</v>
      </c>
      <c r="DF3">
        <v>0.28205128205128205</v>
      </c>
      <c r="DG3">
        <v>0.4358974358974359</v>
      </c>
    </row>
    <row r="4" spans="1:111" x14ac:dyDescent="0.25">
      <c r="A4">
        <v>86.622552999999982</v>
      </c>
      <c r="B4">
        <v>6.4131520000000002</v>
      </c>
      <c r="C4">
        <v>94.932508999999996</v>
      </c>
      <c r="D4">
        <v>8.2357560000000003</v>
      </c>
      <c r="E4">
        <v>78.920575999999983</v>
      </c>
      <c r="F4">
        <v>6.8181380000000003</v>
      </c>
      <c r="G4">
        <v>71.150971999999996</v>
      </c>
      <c r="H4">
        <v>8.9108070000000001</v>
      </c>
      <c r="I4">
        <f>SQRT((ABS($A$5-$A$4)^2+(ABS($B$5-$B$4)^2)))</f>
        <v>19.139927353080765</v>
      </c>
      <c r="J4">
        <f>SQRT((ABS($C$5-$C$4)^2+(ABS($D$5-$D$4)^2)))</f>
        <v>18.996652845215273</v>
      </c>
      <c r="K4">
        <f>SQRT((ABS($E$5-$E$4)^2+(ABS($F$5-$F$4)^2)))</f>
        <v>19.530836390165415</v>
      </c>
      <c r="L4">
        <f>SQRT((ABS($G$5-$G$4)^2+(ABS($H$5-$H$4)^2)))</f>
        <v>18.1125520499244</v>
      </c>
      <c r="M4">
        <f>ABS($B$4-$D$4)</f>
        <v>1.8226040000000001</v>
      </c>
      <c r="N4">
        <f>ABS($F$4-$H$4)</f>
        <v>2.0926689999999999</v>
      </c>
      <c r="Q4">
        <f>SQRT((ABS($A$4-$E$4)^2+(ABS($B$4-$F$4)^2)))</f>
        <v>7.7126171542949669</v>
      </c>
      <c r="R4">
        <f>SQRT((ABS($C$4-$G$5)^2+(ABS($D$4-$H$5)^2)))</f>
        <v>5.7900332620226909</v>
      </c>
      <c r="S4">
        <v>20</v>
      </c>
      <c r="T4">
        <v>3</v>
      </c>
      <c r="U4">
        <v>9</v>
      </c>
      <c r="V4">
        <v>13</v>
      </c>
      <c r="W4">
        <v>20</v>
      </c>
      <c r="X4">
        <v>3</v>
      </c>
      <c r="Y4">
        <v>16</v>
      </c>
      <c r="Z4">
        <v>4</v>
      </c>
      <c r="AA4">
        <v>22</v>
      </c>
      <c r="AB4">
        <v>9</v>
      </c>
      <c r="AC4">
        <v>16</v>
      </c>
      <c r="AD4">
        <v>2</v>
      </c>
      <c r="AE4">
        <v>18</v>
      </c>
      <c r="AF4">
        <v>13</v>
      </c>
      <c r="AG4">
        <v>4</v>
      </c>
      <c r="AH4">
        <v>2</v>
      </c>
      <c r="AI4">
        <v>17</v>
      </c>
      <c r="AJ4">
        <v>1</v>
      </c>
      <c r="AK4">
        <v>7</v>
      </c>
      <c r="AL4">
        <v>12</v>
      </c>
      <c r="AM4">
        <v>18</v>
      </c>
      <c r="AN4">
        <v>1</v>
      </c>
      <c r="AO4">
        <v>12</v>
      </c>
      <c r="AP4">
        <v>4</v>
      </c>
      <c r="AQ4">
        <v>18</v>
      </c>
      <c r="AR4">
        <v>7</v>
      </c>
      <c r="AS4">
        <v>12</v>
      </c>
      <c r="AT4">
        <v>2</v>
      </c>
      <c r="AU4">
        <v>23</v>
      </c>
      <c r="AV4">
        <v>12</v>
      </c>
      <c r="AW4">
        <v>7</v>
      </c>
      <c r="AX4">
        <v>4</v>
      </c>
      <c r="AY4">
        <f>(20/200)</f>
        <v>0.1</v>
      </c>
      <c r="AZ4">
        <f>(20/200)</f>
        <v>0.1</v>
      </c>
      <c r="BA4">
        <f>(22/200)</f>
        <v>0.11</v>
      </c>
      <c r="BB4">
        <f>(18/200)</f>
        <v>0.09</v>
      </c>
      <c r="BC4">
        <f>(17/200)</f>
        <v>8.5000000000000006E-2</v>
      </c>
      <c r="BD4">
        <f>(18/200)</f>
        <v>0.09</v>
      </c>
      <c r="BE4">
        <f>(18/200)</f>
        <v>0.09</v>
      </c>
      <c r="BF4">
        <f>(23/200)</f>
        <v>0.115</v>
      </c>
      <c r="BG4">
        <f>(0.1+0.085)</f>
        <v>0.185</v>
      </c>
      <c r="BH4">
        <f>(0.1+0.09)</f>
        <v>0.19</v>
      </c>
      <c r="BI4">
        <f>(0.11+0.09)</f>
        <v>0.2</v>
      </c>
      <c r="BJ4">
        <f>(0.09+0.115)</f>
        <v>0.20500000000000002</v>
      </c>
      <c r="BK4">
        <f>((0.1/0.185)*100)</f>
        <v>54.054054054054056</v>
      </c>
      <c r="BL4">
        <f>((0.1/0.19)*100)</f>
        <v>52.631578947368418</v>
      </c>
      <c r="BM4">
        <f>((0.11/0.2)*100)</f>
        <v>54.999999999999993</v>
      </c>
      <c r="BN4">
        <f>((0.09/0.205)*100)</f>
        <v>43.902439024390247</v>
      </c>
      <c r="BO4">
        <f>((0.085/0.185)*100)</f>
        <v>45.945945945945951</v>
      </c>
      <c r="BP4">
        <f>((0.09/0.19)*100)</f>
        <v>47.368421052631575</v>
      </c>
      <c r="BQ4">
        <f>((0.09/0.2)*100)</f>
        <v>44.999999999999993</v>
      </c>
      <c r="BS4">
        <f>((3/20)*100)</f>
        <v>15</v>
      </c>
      <c r="BT4">
        <f>((9/20)*100)</f>
        <v>45</v>
      </c>
      <c r="BU4">
        <f>((13/20)*100)</f>
        <v>65</v>
      </c>
      <c r="BV4">
        <f>((3/20)*100)</f>
        <v>15</v>
      </c>
      <c r="BW4">
        <f>((16/20)*100)</f>
        <v>80</v>
      </c>
      <c r="BX4">
        <f>((4/20)*100)</f>
        <v>20</v>
      </c>
      <c r="BY4">
        <f>((9/22)*100)</f>
        <v>40.909090909090914</v>
      </c>
      <c r="BZ4">
        <f>((16/22)*100)</f>
        <v>72.727272727272734</v>
      </c>
      <c r="CA4">
        <f>((2/22)*100)</f>
        <v>9.0909090909090917</v>
      </c>
      <c r="CB4">
        <f>((13/18)*100)</f>
        <v>72.222222222222214</v>
      </c>
      <c r="CC4">
        <f>((4/18)*100)</f>
        <v>22.222222222222221</v>
      </c>
      <c r="CD4">
        <f>((2/18)*100)</f>
        <v>11.111111111111111</v>
      </c>
      <c r="CE4">
        <f>((1/17)*100)</f>
        <v>5.8823529411764701</v>
      </c>
      <c r="CF4">
        <f>((7/17)*100)</f>
        <v>41.17647058823529</v>
      </c>
      <c r="CG4">
        <f>((12/17)*100)</f>
        <v>70.588235294117652</v>
      </c>
      <c r="CH4">
        <f>((1/18)*100)</f>
        <v>5.5555555555555554</v>
      </c>
      <c r="CI4">
        <f>((12/18)*100)</f>
        <v>66.666666666666657</v>
      </c>
      <c r="CJ4">
        <f>((4/18)*100)</f>
        <v>22.222222222222221</v>
      </c>
      <c r="CK4">
        <f>((7/18)*100)</f>
        <v>38.888888888888893</v>
      </c>
      <c r="CL4">
        <f>((12/18)*100)</f>
        <v>66.666666666666657</v>
      </c>
      <c r="CM4">
        <f>((2/18)*100)</f>
        <v>11.111111111111111</v>
      </c>
      <c r="CN4">
        <f>((12/23)*100)</f>
        <v>52.173913043478258</v>
      </c>
      <c r="CO4">
        <f>((7/23)*100)</f>
        <v>30.434782608695656</v>
      </c>
      <c r="CP4">
        <f>((4/23)*100)</f>
        <v>17.391304347826086</v>
      </c>
      <c r="CQ4">
        <f>$I4/$BG4</f>
        <v>103.45906677340955</v>
      </c>
      <c r="CR4">
        <f>$J4/$BH4</f>
        <v>99.98238339586986</v>
      </c>
      <c r="CS4">
        <f>$K4/$BI4</f>
        <v>97.654181950827066</v>
      </c>
      <c r="CT4">
        <f>$L4/$BJ4</f>
        <v>88.353912438655598</v>
      </c>
      <c r="CU4">
        <f>SUM(I:L)</f>
        <v>4770.3027479477632</v>
      </c>
      <c r="CV4">
        <v>0.43243243243243246</v>
      </c>
      <c r="CW4">
        <v>0.27027027027027029</v>
      </c>
      <c r="CX4">
        <v>0.1891891891891892</v>
      </c>
      <c r="CY4">
        <v>0.44736842105263158</v>
      </c>
      <c r="CZ4">
        <v>0.10526315789473684</v>
      </c>
      <c r="DA4">
        <v>0.36842105263157898</v>
      </c>
      <c r="DB4">
        <v>0.32500000000000001</v>
      </c>
      <c r="DC4">
        <v>0.15000000000000002</v>
      </c>
      <c r="DD4">
        <v>0.5</v>
      </c>
      <c r="DE4">
        <v>0.26829268292682928</v>
      </c>
      <c r="DF4">
        <v>0.34146341463414637</v>
      </c>
      <c r="DG4">
        <v>0.48780487804878048</v>
      </c>
    </row>
    <row r="5" spans="1:111" x14ac:dyDescent="0.25">
      <c r="A5">
        <v>105.74234999999999</v>
      </c>
      <c r="B5">
        <v>5.535552</v>
      </c>
      <c r="C5">
        <v>113.91716399999999</v>
      </c>
      <c r="D5">
        <v>7.5607049999999996</v>
      </c>
      <c r="E5">
        <v>98.445695999999998</v>
      </c>
      <c r="F5">
        <v>6.3456349999999997</v>
      </c>
      <c r="G5">
        <v>89.257356999999985</v>
      </c>
      <c r="H5">
        <v>9.3834210000000002</v>
      </c>
      <c r="I5">
        <f>SQRT((ABS($A$6-$A$5)^2+(ABS($B$6-$B$5)^2)))</f>
        <v>18.121605475311757</v>
      </c>
      <c r="J5">
        <f>SQRT((ABS($C$6-$C$5)^2+(ABS($D$6-$D$5)^2)))</f>
        <v>30.065365710167082</v>
      </c>
      <c r="K5">
        <f>SQRT((ABS($E$6-$E$5)^2+(ABS($F$6-$F$5)^2)))</f>
        <v>20.650343799302568</v>
      </c>
      <c r="L5">
        <f>SQRT((ABS($G$6-$G$5)^2+(ABS($H$6-$H$5)^2)))</f>
        <v>21.222950735915809</v>
      </c>
      <c r="M5">
        <f>ABS($B$5-$D$5)</f>
        <v>2.0251529999999995</v>
      </c>
      <c r="N5">
        <f>ABS($F$5-$H$5)</f>
        <v>3.0377860000000005</v>
      </c>
      <c r="Q5">
        <f>SQRT((ABS($A$5-$E$5)^2+(ABS($B$5-$F$5)^2)))</f>
        <v>7.3414844590590018</v>
      </c>
      <c r="R5">
        <f>SQRT((ABS($C$5-$G$6)^2+(ABS($D$5-$H$6)^2)))</f>
        <v>3.6535264765716366</v>
      </c>
      <c r="S5">
        <v>19</v>
      </c>
      <c r="T5">
        <v>3</v>
      </c>
      <c r="U5">
        <v>4</v>
      </c>
      <c r="V5">
        <v>16</v>
      </c>
      <c r="W5">
        <v>23</v>
      </c>
      <c r="X5">
        <v>5</v>
      </c>
      <c r="Y5">
        <v>18</v>
      </c>
      <c r="Z5">
        <v>3</v>
      </c>
      <c r="AA5">
        <v>19</v>
      </c>
      <c r="AB5">
        <v>4</v>
      </c>
      <c r="AC5">
        <v>18</v>
      </c>
      <c r="AD5">
        <v>1</v>
      </c>
      <c r="AE5">
        <v>21</v>
      </c>
      <c r="AF5">
        <v>16</v>
      </c>
      <c r="AG5">
        <v>4</v>
      </c>
      <c r="AH5">
        <v>1</v>
      </c>
      <c r="AI5">
        <v>18</v>
      </c>
      <c r="AJ5">
        <v>1</v>
      </c>
      <c r="AK5">
        <v>5</v>
      </c>
      <c r="AL5">
        <v>13</v>
      </c>
      <c r="AM5">
        <v>17</v>
      </c>
      <c r="AN5">
        <v>1</v>
      </c>
      <c r="AO5">
        <v>16</v>
      </c>
      <c r="AP5">
        <v>0</v>
      </c>
      <c r="AQ5">
        <v>20</v>
      </c>
      <c r="AR5">
        <v>5</v>
      </c>
      <c r="AS5">
        <v>16</v>
      </c>
      <c r="AT5">
        <v>0</v>
      </c>
      <c r="AU5">
        <v>20</v>
      </c>
      <c r="AV5">
        <v>13</v>
      </c>
      <c r="AW5">
        <v>4</v>
      </c>
      <c r="AX5">
        <v>0</v>
      </c>
      <c r="AY5">
        <f>(19/200)</f>
        <v>9.5000000000000001E-2</v>
      </c>
      <c r="AZ5">
        <f>(23/200)</f>
        <v>0.115</v>
      </c>
      <c r="BA5">
        <f>(19/200)</f>
        <v>9.5000000000000001E-2</v>
      </c>
      <c r="BB5">
        <f>(21/200)</f>
        <v>0.105</v>
      </c>
      <c r="BC5">
        <f>(18/200)</f>
        <v>0.09</v>
      </c>
      <c r="BD5">
        <f>(17/200)</f>
        <v>8.5000000000000006E-2</v>
      </c>
      <c r="BE5">
        <f>(20/200)</f>
        <v>0.1</v>
      </c>
      <c r="BF5">
        <f>(20/200)</f>
        <v>0.1</v>
      </c>
      <c r="BG5">
        <f>(0.095+0.09)</f>
        <v>0.185</v>
      </c>
      <c r="BH5">
        <f>(0.115+0.085)</f>
        <v>0.2</v>
      </c>
      <c r="BI5">
        <f>(0.095+0.1)</f>
        <v>0.19500000000000001</v>
      </c>
      <c r="BJ5">
        <f>(0.105+0.1)</f>
        <v>0.20500000000000002</v>
      </c>
      <c r="BK5">
        <f>((0.095/0.185)*100)</f>
        <v>51.351351351351347</v>
      </c>
      <c r="BL5">
        <f>((0.115/0.2)*100)</f>
        <v>57.499999999999993</v>
      </c>
      <c r="BM5">
        <f>((0.095/0.195)*100)</f>
        <v>48.717948717948715</v>
      </c>
      <c r="BN5">
        <f>((0.105/0.205)*100)</f>
        <v>51.219512195121951</v>
      </c>
      <c r="BO5">
        <f>((0.09/0.185)*100)</f>
        <v>48.648648648648646</v>
      </c>
      <c r="BP5">
        <f>((0.085/0.2)*100)</f>
        <v>42.5</v>
      </c>
      <c r="BQ5">
        <f>((0.1/0.195)*100)</f>
        <v>51.282051282051292</v>
      </c>
      <c r="BR5">
        <f>((0.1/0.205)*100)</f>
        <v>48.780487804878057</v>
      </c>
      <c r="BS5">
        <f>((3/19)*100)</f>
        <v>15.789473684210526</v>
      </c>
      <c r="BT5">
        <f>((4/19)*100)</f>
        <v>21.052631578947366</v>
      </c>
      <c r="BU5">
        <f>((16/19)*100)</f>
        <v>84.210526315789465</v>
      </c>
      <c r="BV5">
        <f>((5/23)*100)</f>
        <v>21.739130434782609</v>
      </c>
      <c r="BW5">
        <f>((18/23)*100)</f>
        <v>78.260869565217391</v>
      </c>
      <c r="BX5">
        <f>((3/23)*100)</f>
        <v>13.043478260869565</v>
      </c>
      <c r="BY5">
        <f>((4/19)*100)</f>
        <v>21.052631578947366</v>
      </c>
      <c r="BZ5">
        <f>((18/19)*100)</f>
        <v>94.73684210526315</v>
      </c>
      <c r="CA5">
        <f>((1/19)*100)</f>
        <v>5.2631578947368416</v>
      </c>
      <c r="CB5">
        <f>((16/21)*100)</f>
        <v>76.19047619047619</v>
      </c>
      <c r="CC5">
        <f>((4/21)*100)</f>
        <v>19.047619047619047</v>
      </c>
      <c r="CD5">
        <f>((1/21)*100)</f>
        <v>4.7619047619047619</v>
      </c>
      <c r="CE5">
        <f>((1/18)*100)</f>
        <v>5.5555555555555554</v>
      </c>
      <c r="CF5">
        <f>((5/18)*100)</f>
        <v>27.777777777777779</v>
      </c>
      <c r="CG5">
        <f>((13/18)*100)</f>
        <v>72.222222222222214</v>
      </c>
      <c r="CH5">
        <f>((1/17)*100)</f>
        <v>5.8823529411764701</v>
      </c>
      <c r="CI5">
        <f>((16/17)*100)</f>
        <v>94.117647058823522</v>
      </c>
      <c r="CJ5">
        <f>((0/17)*100)</f>
        <v>0</v>
      </c>
      <c r="CK5">
        <f>((5/20)*100)</f>
        <v>25</v>
      </c>
      <c r="CL5">
        <f>((16/20)*100)</f>
        <v>80</v>
      </c>
      <c r="CM5">
        <f>((0/20)*100)</f>
        <v>0</v>
      </c>
      <c r="CN5">
        <f>((13/20)*100)</f>
        <v>65</v>
      </c>
      <c r="CO5">
        <f>((4/20)*100)</f>
        <v>20</v>
      </c>
      <c r="CP5">
        <f>((0/20)*100)</f>
        <v>0</v>
      </c>
      <c r="CQ5">
        <f>$I5/$BG5</f>
        <v>97.954624190874355</v>
      </c>
      <c r="CR5">
        <f>$J5/$BH5</f>
        <v>150.32682855083542</v>
      </c>
      <c r="CS5">
        <f>$K5/$BI5</f>
        <v>105.89919897078239</v>
      </c>
      <c r="CT5">
        <f>$L5/$BJ5</f>
        <v>103.52658895568686</v>
      </c>
      <c r="CU5" t="s">
        <v>271</v>
      </c>
      <c r="CV5">
        <v>0.45945945945945943</v>
      </c>
      <c r="CW5">
        <v>0.35135135135135132</v>
      </c>
      <c r="CX5">
        <v>8.1081081081081086E-2</v>
      </c>
      <c r="CY5">
        <v>0.5</v>
      </c>
      <c r="CZ5">
        <v>0.125</v>
      </c>
      <c r="DA5">
        <v>0.42500000000000004</v>
      </c>
      <c r="DB5">
        <v>0.38461538461538464</v>
      </c>
      <c r="DC5">
        <v>0.10256410256410253</v>
      </c>
      <c r="DD5">
        <v>0.46153846153846156</v>
      </c>
      <c r="DE5">
        <v>0.17073170731707321</v>
      </c>
      <c r="DF5">
        <v>0.41463414634146339</v>
      </c>
      <c r="DG5">
        <v>0.48780487804878048</v>
      </c>
    </row>
    <row r="6" spans="1:111" x14ac:dyDescent="0.25">
      <c r="A6">
        <v>123.84873499999999</v>
      </c>
      <c r="B6">
        <v>4.7929839999999997</v>
      </c>
      <c r="C6">
        <v>143.969371</v>
      </c>
      <c r="D6">
        <v>6.671284</v>
      </c>
      <c r="E6">
        <v>119.051851</v>
      </c>
      <c r="F6">
        <v>4.9954219999999996</v>
      </c>
      <c r="G6">
        <v>110.47160699999999</v>
      </c>
      <c r="H6">
        <v>8.7757740000000002</v>
      </c>
      <c r="I6">
        <f>SQRT((ABS($A$7-$A$6)^2+(ABS($B$7-$B$6)^2)))</f>
        <v>28.23880265806504</v>
      </c>
      <c r="J6">
        <f>SQRT((ABS($C$7-$C$6)^2+(ABS($D$7-$D$6)^2)))</f>
        <v>17.147759742732333</v>
      </c>
      <c r="K6">
        <f>SQRT((ABS($E$7-$E$6)^2+(ABS($F$7-$F$6)^2)))</f>
        <v>30.180487095232444</v>
      </c>
      <c r="L6">
        <f>SQRT((ABS($G$7-$G$6)^2+(ABS($H$7-$H$6)^2)))</f>
        <v>19.158367101503448</v>
      </c>
      <c r="M6">
        <f>ABS($B$6-$D$6)</f>
        <v>1.8783000000000003</v>
      </c>
      <c r="N6">
        <f>ABS($F$6-$H$6)</f>
        <v>3.7803520000000006</v>
      </c>
      <c r="Q6">
        <f>SQRT((ABS($A$6-$E$6)^2+(ABS($B$6-$F$6)^2)))</f>
        <v>4.801153741893704</v>
      </c>
      <c r="R6">
        <f>SQRT((ABS($C$6-$G$7)^2+(ABS($D$6-$H$7)^2)))</f>
        <v>14.405450522921189</v>
      </c>
      <c r="S6">
        <v>20</v>
      </c>
      <c r="T6">
        <v>4</v>
      </c>
      <c r="U6">
        <v>5</v>
      </c>
      <c r="V6">
        <v>19</v>
      </c>
      <c r="W6">
        <v>21</v>
      </c>
      <c r="X6">
        <v>5</v>
      </c>
      <c r="Y6">
        <v>18</v>
      </c>
      <c r="Z6">
        <v>5</v>
      </c>
      <c r="AA6">
        <v>21</v>
      </c>
      <c r="AB6">
        <v>5</v>
      </c>
      <c r="AC6">
        <v>18</v>
      </c>
      <c r="AD6">
        <v>5</v>
      </c>
      <c r="AE6">
        <v>20</v>
      </c>
      <c r="AF6">
        <v>19</v>
      </c>
      <c r="AG6">
        <v>4</v>
      </c>
      <c r="AH6">
        <v>4</v>
      </c>
      <c r="AI6">
        <v>18</v>
      </c>
      <c r="AJ6">
        <v>0</v>
      </c>
      <c r="AK6">
        <v>3</v>
      </c>
      <c r="AL6">
        <v>17</v>
      </c>
      <c r="AM6">
        <v>16</v>
      </c>
      <c r="AN6">
        <v>0</v>
      </c>
      <c r="AO6">
        <v>13</v>
      </c>
      <c r="AP6">
        <v>0</v>
      </c>
      <c r="AQ6">
        <v>18</v>
      </c>
      <c r="AR6">
        <v>3</v>
      </c>
      <c r="AS6">
        <v>13</v>
      </c>
      <c r="AT6">
        <v>2</v>
      </c>
      <c r="AU6">
        <v>20</v>
      </c>
      <c r="AV6">
        <v>17</v>
      </c>
      <c r="AW6">
        <v>0</v>
      </c>
      <c r="AX6">
        <v>2</v>
      </c>
      <c r="AY6">
        <f>(20/200)</f>
        <v>0.1</v>
      </c>
      <c r="AZ6">
        <f>(21/200)</f>
        <v>0.105</v>
      </c>
      <c r="BA6">
        <f>(21/200)</f>
        <v>0.105</v>
      </c>
      <c r="BB6">
        <f>(20/200)</f>
        <v>0.1</v>
      </c>
      <c r="BC6">
        <f>(18/200)</f>
        <v>0.09</v>
      </c>
      <c r="BD6">
        <f>(16/200)</f>
        <v>0.08</v>
      </c>
      <c r="BE6">
        <f>(18/200)</f>
        <v>0.09</v>
      </c>
      <c r="BF6">
        <f>(20/200)</f>
        <v>0.1</v>
      </c>
      <c r="BG6">
        <f>(0.1+0.09)</f>
        <v>0.19</v>
      </c>
      <c r="BH6">
        <f>(0.105+0.08)</f>
        <v>0.185</v>
      </c>
      <c r="BI6">
        <f>(0.105+0.09)</f>
        <v>0.19500000000000001</v>
      </c>
      <c r="BJ6">
        <f>(0.1+0.1)</f>
        <v>0.2</v>
      </c>
      <c r="BK6">
        <f>((0.1/0.19)*100)</f>
        <v>52.631578947368418</v>
      </c>
      <c r="BL6">
        <f>((0.105/0.185)*100)</f>
        <v>56.756756756756758</v>
      </c>
      <c r="BM6">
        <f>((0.105/0.195)*100)</f>
        <v>53.846153846153847</v>
      </c>
      <c r="BN6">
        <f>((0.1/0.2)*100)</f>
        <v>50</v>
      </c>
      <c r="BO6">
        <f>((0.09/0.19)*100)</f>
        <v>47.368421052631575</v>
      </c>
      <c r="BP6">
        <f>((0.08/0.185)*100)</f>
        <v>43.243243243243242</v>
      </c>
      <c r="BQ6">
        <f>((0.09/0.195)*100)</f>
        <v>46.153846153846153</v>
      </c>
      <c r="BR6">
        <f>((0.1/0.2)*100)</f>
        <v>50</v>
      </c>
      <c r="BS6">
        <f>((4/20)*100)</f>
        <v>20</v>
      </c>
      <c r="BT6">
        <f>((5/20)*100)</f>
        <v>25</v>
      </c>
      <c r="BU6">
        <f>((19/20)*100)</f>
        <v>95</v>
      </c>
      <c r="BV6">
        <f>((5/21)*100)</f>
        <v>23.809523809523807</v>
      </c>
      <c r="BW6">
        <f>((18/21)*100)</f>
        <v>85.714285714285708</v>
      </c>
      <c r="BX6">
        <f>((5/21)*100)</f>
        <v>23.809523809523807</v>
      </c>
      <c r="BY6">
        <f>((5/21)*100)</f>
        <v>23.809523809523807</v>
      </c>
      <c r="BZ6">
        <f>((18/21)*100)</f>
        <v>85.714285714285708</v>
      </c>
      <c r="CA6">
        <f>((5/21)*100)</f>
        <v>23.809523809523807</v>
      </c>
      <c r="CB6">
        <f>((19/20)*100)</f>
        <v>95</v>
      </c>
      <c r="CC6">
        <f>((4/20)*100)</f>
        <v>20</v>
      </c>
      <c r="CD6">
        <f>((4/20)*100)</f>
        <v>20</v>
      </c>
      <c r="CE6">
        <f>((0/18)*100)</f>
        <v>0</v>
      </c>
      <c r="CF6">
        <f>((3/18)*100)</f>
        <v>16.666666666666664</v>
      </c>
      <c r="CG6">
        <f>((17/18)*100)</f>
        <v>94.444444444444443</v>
      </c>
      <c r="CH6">
        <f>((0/16)*100)</f>
        <v>0</v>
      </c>
      <c r="CI6">
        <f>((13/16)*100)</f>
        <v>81.25</v>
      </c>
      <c r="CJ6">
        <f>((0/16)*100)</f>
        <v>0</v>
      </c>
      <c r="CK6">
        <f>((3/18)*100)</f>
        <v>16.666666666666664</v>
      </c>
      <c r="CL6">
        <f>((13/18)*100)</f>
        <v>72.222222222222214</v>
      </c>
      <c r="CM6">
        <f>((2/18)*100)</f>
        <v>11.111111111111111</v>
      </c>
      <c r="CN6">
        <f>((17/20)*100)</f>
        <v>85</v>
      </c>
      <c r="CO6">
        <f>((0/20)*100)</f>
        <v>0</v>
      </c>
      <c r="CP6">
        <f>((2/20)*100)</f>
        <v>10</v>
      </c>
      <c r="CQ6">
        <f>$I6/$BG6</f>
        <v>148.62527714771073</v>
      </c>
      <c r="CR6">
        <f>$J6/$BH6</f>
        <v>92.690593203958557</v>
      </c>
      <c r="CS6">
        <f>$K6/$BI6</f>
        <v>154.77172869349971</v>
      </c>
      <c r="CT6">
        <f>$L6/$BJ6</f>
        <v>95.791835507517234</v>
      </c>
      <c r="CU6">
        <f>SUM(BG:BJ)</f>
        <v>43.410000000000011</v>
      </c>
      <c r="CV6">
        <v>0.47368421052631576</v>
      </c>
      <c r="CW6">
        <v>0.39473684210526316</v>
      </c>
      <c r="CX6">
        <v>2.6315789473684209E-2</v>
      </c>
      <c r="CY6">
        <v>0.48648648648648651</v>
      </c>
      <c r="CZ6">
        <v>8.1081081081081086E-2</v>
      </c>
      <c r="DA6">
        <v>0.45945945945945943</v>
      </c>
      <c r="DB6">
        <v>0.41025641025641024</v>
      </c>
      <c r="DC6">
        <v>0.12820512820512819</v>
      </c>
      <c r="DD6">
        <v>0.4358974358974359</v>
      </c>
      <c r="DE6">
        <v>7.4999999999999956E-2</v>
      </c>
      <c r="DF6">
        <v>0.42499999999999999</v>
      </c>
      <c r="DG6">
        <v>0.44999999999999996</v>
      </c>
    </row>
    <row r="7" spans="1:111" x14ac:dyDescent="0.25">
      <c r="A7">
        <v>152.08568099999999</v>
      </c>
      <c r="B7">
        <v>5.1167990000000003</v>
      </c>
      <c r="C7">
        <v>161.11113699999999</v>
      </c>
      <c r="D7">
        <v>7.1246299999999998</v>
      </c>
      <c r="E7">
        <v>149.22880899999998</v>
      </c>
      <c r="F7">
        <v>4.5338950000000002</v>
      </c>
      <c r="G7">
        <v>129.59140399999998</v>
      </c>
      <c r="H7">
        <v>7.5607049999999996</v>
      </c>
      <c r="I7">
        <f>SQRT((ABS($A$8-$A$7)^2+(ABS($B$8-$B$7)^2)))</f>
        <v>19.483116152882346</v>
      </c>
      <c r="J7">
        <f>SQRT((ABS($C$8-$C$7)^2+(ABS($D$8-$D$7)^2)))</f>
        <v>20.980763966239678</v>
      </c>
      <c r="K7">
        <f>SQRT((ABS($E$8-$E$7)^2+(ABS($F$8-$F$7)^2)))</f>
        <v>20.343500097043293</v>
      </c>
      <c r="L7">
        <f>SQRT((ABS($G$8-$G$7)^2+(ABS($H$8-$H$7)^2)))</f>
        <v>29.965114577037173</v>
      </c>
      <c r="M7">
        <f>ABS($B$7-$D$7)</f>
        <v>2.0078309999999995</v>
      </c>
      <c r="N7">
        <f>ABS($F$7-$H$7)</f>
        <v>3.0268099999999993</v>
      </c>
      <c r="Q7">
        <f>SQRT((ABS($A$7-$E$7)^2+(ABS($B$7-$F$7)^2)))</f>
        <v>2.9157322746781906</v>
      </c>
      <c r="R7">
        <f>SQRT((ABS($C$7-$G$8)^2+(ABS($D$7-$H$8)^2)))</f>
        <v>1.8029522482464615</v>
      </c>
      <c r="S7">
        <v>21</v>
      </c>
      <c r="T7">
        <v>5</v>
      </c>
      <c r="U7">
        <v>1</v>
      </c>
      <c r="V7">
        <v>21</v>
      </c>
      <c r="W7">
        <v>21</v>
      </c>
      <c r="X7">
        <v>4</v>
      </c>
      <c r="Y7">
        <v>20</v>
      </c>
      <c r="Z7">
        <v>3</v>
      </c>
      <c r="AA7">
        <v>21</v>
      </c>
      <c r="AB7">
        <v>4</v>
      </c>
      <c r="AC7">
        <v>20</v>
      </c>
      <c r="AD7">
        <v>2</v>
      </c>
      <c r="AE7">
        <v>23</v>
      </c>
      <c r="AF7">
        <v>21</v>
      </c>
      <c r="AG7">
        <v>7</v>
      </c>
      <c r="AH7">
        <v>3</v>
      </c>
      <c r="AI7">
        <v>16</v>
      </c>
      <c r="AJ7">
        <v>0</v>
      </c>
      <c r="AK7">
        <v>0</v>
      </c>
      <c r="AL7">
        <v>15</v>
      </c>
      <c r="AM7">
        <v>16</v>
      </c>
      <c r="AN7">
        <v>0</v>
      </c>
      <c r="AO7">
        <v>16</v>
      </c>
      <c r="AP7">
        <v>0</v>
      </c>
      <c r="AQ7">
        <v>20</v>
      </c>
      <c r="AR7">
        <v>0</v>
      </c>
      <c r="AS7">
        <v>16</v>
      </c>
      <c r="AT7">
        <v>0</v>
      </c>
      <c r="AU7">
        <v>16</v>
      </c>
      <c r="AV7">
        <v>15</v>
      </c>
      <c r="AW7">
        <v>0</v>
      </c>
      <c r="AX7">
        <v>0</v>
      </c>
      <c r="AY7">
        <f>(21/200)</f>
        <v>0.105</v>
      </c>
      <c r="AZ7">
        <f>(21/200)</f>
        <v>0.105</v>
      </c>
      <c r="BA7">
        <f>(21/200)</f>
        <v>0.105</v>
      </c>
      <c r="BB7">
        <f>(23/200)</f>
        <v>0.115</v>
      </c>
      <c r="BC7">
        <f>(16/200)</f>
        <v>0.08</v>
      </c>
      <c r="BD7">
        <f>(16/200)</f>
        <v>0.08</v>
      </c>
      <c r="BE7">
        <f>(20/200)</f>
        <v>0.1</v>
      </c>
      <c r="BF7">
        <f>(16/200)</f>
        <v>0.08</v>
      </c>
      <c r="BG7">
        <f>(0.105+0.08)</f>
        <v>0.185</v>
      </c>
      <c r="BH7">
        <f>(0.105+0.08)</f>
        <v>0.185</v>
      </c>
      <c r="BI7">
        <f>(0.105+0.1)</f>
        <v>0.20500000000000002</v>
      </c>
      <c r="BJ7">
        <f>(0.115+0.08)</f>
        <v>0.19500000000000001</v>
      </c>
      <c r="BK7">
        <f>((0.105/0.185)*100)</f>
        <v>56.756756756756758</v>
      </c>
      <c r="BL7">
        <f>((0.105/0.185)*100)</f>
        <v>56.756756756756758</v>
      </c>
      <c r="BM7">
        <f>((0.105/0.205)*100)</f>
        <v>51.219512195121951</v>
      </c>
      <c r="BN7">
        <f>((0.115/0.195)*100)</f>
        <v>58.974358974358978</v>
      </c>
      <c r="BO7">
        <f>((0.08/0.185)*100)</f>
        <v>43.243243243243242</v>
      </c>
      <c r="BP7">
        <f>((0.08/0.185)*100)</f>
        <v>43.243243243243242</v>
      </c>
      <c r="BQ7">
        <f>((0.1/0.205)*100)</f>
        <v>48.780487804878057</v>
      </c>
      <c r="BR7">
        <f>((0.08/0.195)*100)</f>
        <v>41.025641025641022</v>
      </c>
      <c r="BS7">
        <f>((5/21)*100)</f>
        <v>23.809523809523807</v>
      </c>
      <c r="BT7">
        <f>((1/21)*100)</f>
        <v>4.7619047619047619</v>
      </c>
      <c r="BU7">
        <f>((21/21)*100)</f>
        <v>100</v>
      </c>
      <c r="BV7">
        <f>((4/21)*100)</f>
        <v>19.047619047619047</v>
      </c>
      <c r="BW7">
        <f>((20/21)*100)</f>
        <v>95.238095238095227</v>
      </c>
      <c r="BX7">
        <f>((3/21)*100)</f>
        <v>14.285714285714285</v>
      </c>
      <c r="BY7">
        <f>((4/21)*100)</f>
        <v>19.047619047619047</v>
      </c>
      <c r="BZ7">
        <f>((20/21)*100)</f>
        <v>95.238095238095227</v>
      </c>
      <c r="CA7">
        <f>((2/21)*100)</f>
        <v>9.5238095238095237</v>
      </c>
      <c r="CB7">
        <f>((21/23)*100)</f>
        <v>91.304347826086953</v>
      </c>
      <c r="CC7">
        <f>((7/23)*100)</f>
        <v>30.434782608695656</v>
      </c>
      <c r="CD7">
        <f>((3/23)*100)</f>
        <v>13.043478260869565</v>
      </c>
      <c r="CE7">
        <f>((0/16)*100)</f>
        <v>0</v>
      </c>
      <c r="CF7">
        <f>((0/16)*100)</f>
        <v>0</v>
      </c>
      <c r="CG7">
        <f>((15/16)*100)</f>
        <v>93.75</v>
      </c>
      <c r="CH7">
        <f>((0/16)*100)</f>
        <v>0</v>
      </c>
      <c r="CI7">
        <f>((16/16)*100)</f>
        <v>100</v>
      </c>
      <c r="CJ7">
        <f>((0/16)*100)</f>
        <v>0</v>
      </c>
      <c r="CK7">
        <f>((0/20)*100)</f>
        <v>0</v>
      </c>
      <c r="CL7">
        <f>((16/20)*100)</f>
        <v>80</v>
      </c>
      <c r="CM7">
        <f>((0/20)*100)</f>
        <v>0</v>
      </c>
      <c r="CN7">
        <f>((15/16)*100)</f>
        <v>93.75</v>
      </c>
      <c r="CO7">
        <f>((0/16)*100)</f>
        <v>0</v>
      </c>
      <c r="CP7">
        <f>((0/16)*100)</f>
        <v>0</v>
      </c>
      <c r="CQ7">
        <f>$I7/$BG7</f>
        <v>105.31414136693159</v>
      </c>
      <c r="CR7">
        <f>$J7/$BH7</f>
        <v>113.40953495264691</v>
      </c>
      <c r="CS7">
        <f>$K7/$BI7</f>
        <v>99.236585839235573</v>
      </c>
      <c r="CT7">
        <f>$L7/$BJ7</f>
        <v>153.66725424121626</v>
      </c>
      <c r="CV7">
        <v>0.48648648648648651</v>
      </c>
      <c r="CW7">
        <v>0.43243243243243246</v>
      </c>
      <c r="CX7">
        <v>2.5000000000000022E-2</v>
      </c>
      <c r="CY7">
        <v>0.48648648648648651</v>
      </c>
      <c r="CZ7">
        <v>2.7027027027026973E-2</v>
      </c>
      <c r="DA7">
        <v>0.48648648648648651</v>
      </c>
      <c r="DB7">
        <v>0.48780487804878048</v>
      </c>
      <c r="DC7">
        <v>7.3170731707317027E-2</v>
      </c>
      <c r="DD7">
        <v>0.46341463414634149</v>
      </c>
      <c r="DE7">
        <v>2.5641025641025661E-2</v>
      </c>
      <c r="DF7">
        <v>0.48717948717948717</v>
      </c>
      <c r="DG7">
        <v>0.4358974358974359</v>
      </c>
    </row>
    <row r="8" spans="1:111" x14ac:dyDescent="0.25">
      <c r="A8">
        <v>171.564922</v>
      </c>
      <c r="B8">
        <v>5.5053669999999997</v>
      </c>
      <c r="C8">
        <v>182.08380199999999</v>
      </c>
      <c r="D8">
        <v>7.7075360000000002</v>
      </c>
      <c r="E8">
        <v>169.552089</v>
      </c>
      <c r="F8">
        <v>5.4406949999999998</v>
      </c>
      <c r="G8">
        <v>159.55282099999999</v>
      </c>
      <c r="H8">
        <v>8.0314309999999995</v>
      </c>
      <c r="I8">
        <f>SQRT((ABS($A$9-$A$8)^2+(ABS($B$9-$B$8)^2)))</f>
        <v>21.946786605284192</v>
      </c>
      <c r="J8">
        <f>SQRT((ABS($C$9-$C$8)^2+(ABS($D$9-$D$8)^2)))</f>
        <v>19.954260104853198</v>
      </c>
      <c r="K8">
        <f>SQRT((ABS($E$9-$E$8)^2+(ABS($F$9-$F$8)^2)))</f>
        <v>21.686938999999995</v>
      </c>
      <c r="L8">
        <f>SQRT((ABS($G$9-$G$8)^2+(ABS($H$9-$H$8)^2)))</f>
        <v>20.919812644063004</v>
      </c>
      <c r="M8">
        <f>ABS($B$8-$D$8)</f>
        <v>2.2021690000000005</v>
      </c>
      <c r="N8">
        <f>ABS($F$8-$H$8)</f>
        <v>2.5907359999999997</v>
      </c>
      <c r="Q8">
        <f>SQRT((ABS($A$8-$E$8)^2+(ABS($B$8-$F$8)^2)))</f>
        <v>2.0138716824745817</v>
      </c>
      <c r="R8">
        <f>SQRT((ABS($C$8-$G$9)^2+(ABS($D$8-$H$9)^2)))</f>
        <v>1.9259163482820241</v>
      </c>
      <c r="S8">
        <v>23</v>
      </c>
      <c r="T8">
        <v>6</v>
      </c>
      <c r="U8">
        <v>6</v>
      </c>
      <c r="V8">
        <v>18</v>
      </c>
      <c r="W8">
        <v>20</v>
      </c>
      <c r="X8">
        <v>4</v>
      </c>
      <c r="Y8">
        <v>19</v>
      </c>
      <c r="Z8">
        <v>2</v>
      </c>
      <c r="AA8">
        <v>21</v>
      </c>
      <c r="AB8">
        <v>5</v>
      </c>
      <c r="AC8">
        <v>19</v>
      </c>
      <c r="AD8">
        <v>3</v>
      </c>
      <c r="AE8">
        <v>18</v>
      </c>
      <c r="AF8">
        <v>18</v>
      </c>
      <c r="AG8">
        <v>2</v>
      </c>
      <c r="AH8">
        <v>1</v>
      </c>
      <c r="AI8">
        <v>17</v>
      </c>
      <c r="AJ8">
        <v>0</v>
      </c>
      <c r="AK8">
        <v>0</v>
      </c>
      <c r="AL8">
        <v>16</v>
      </c>
      <c r="AM8">
        <v>17</v>
      </c>
      <c r="AN8">
        <v>0</v>
      </c>
      <c r="AO8">
        <v>16</v>
      </c>
      <c r="AP8">
        <v>1</v>
      </c>
      <c r="AQ8">
        <v>17</v>
      </c>
      <c r="AR8">
        <v>0</v>
      </c>
      <c r="AS8">
        <v>16</v>
      </c>
      <c r="AT8">
        <v>0</v>
      </c>
      <c r="AU8">
        <v>19</v>
      </c>
      <c r="AV8">
        <v>16</v>
      </c>
      <c r="AW8">
        <v>1</v>
      </c>
      <c r="AX8">
        <v>0</v>
      </c>
      <c r="AY8">
        <f>(23/200)</f>
        <v>0.115</v>
      </c>
      <c r="AZ8">
        <f>(20/200)</f>
        <v>0.1</v>
      </c>
      <c r="BA8">
        <f>(21/200)</f>
        <v>0.105</v>
      </c>
      <c r="BB8">
        <f>(18/200)</f>
        <v>0.09</v>
      </c>
      <c r="BC8">
        <f>(17/200)</f>
        <v>8.5000000000000006E-2</v>
      </c>
      <c r="BD8">
        <f>(17/200)</f>
        <v>8.5000000000000006E-2</v>
      </c>
      <c r="BE8">
        <f>(17/200)</f>
        <v>8.5000000000000006E-2</v>
      </c>
      <c r="BF8">
        <f>(19/200)</f>
        <v>9.5000000000000001E-2</v>
      </c>
      <c r="BG8">
        <f>(0.115+0.085)</f>
        <v>0.2</v>
      </c>
      <c r="BH8">
        <f>(0.1+0.085)</f>
        <v>0.185</v>
      </c>
      <c r="BI8">
        <f>(0.105+0.085)</f>
        <v>0.19</v>
      </c>
      <c r="BJ8">
        <f>(0.09+0.095)</f>
        <v>0.185</v>
      </c>
      <c r="BK8">
        <f>((0.115/0.2)*100)</f>
        <v>57.499999999999993</v>
      </c>
      <c r="BL8">
        <f>((0.1/0.185)*100)</f>
        <v>54.054054054054056</v>
      </c>
      <c r="BM8">
        <f>((0.105/0.19)*100)</f>
        <v>55.263157894736835</v>
      </c>
      <c r="BN8">
        <f>((0.09/0.185)*100)</f>
        <v>48.648648648648646</v>
      </c>
      <c r="BO8">
        <f>((0.085/0.2)*100)</f>
        <v>42.5</v>
      </c>
      <c r="BP8">
        <f>((0.085/0.185)*100)</f>
        <v>45.945945945945951</v>
      </c>
      <c r="BQ8">
        <f>((0.085/0.19)*100)</f>
        <v>44.736842105263158</v>
      </c>
      <c r="BR8">
        <f>((0.095/0.185)*100)</f>
        <v>51.351351351351347</v>
      </c>
      <c r="BS8">
        <f>((6/23)*100)</f>
        <v>26.086956521739129</v>
      </c>
      <c r="BT8">
        <f>((6/23)*100)</f>
        <v>26.086956521739129</v>
      </c>
      <c r="BU8">
        <f>((18/23)*100)</f>
        <v>78.260869565217391</v>
      </c>
      <c r="BV8">
        <f>((4/20)*100)</f>
        <v>20</v>
      </c>
      <c r="BW8">
        <f>((19/20)*100)</f>
        <v>95</v>
      </c>
      <c r="BX8">
        <f>((2/20)*100)</f>
        <v>10</v>
      </c>
      <c r="BY8">
        <f>((5/21)*100)</f>
        <v>23.809523809523807</v>
      </c>
      <c r="BZ8">
        <f>((19/21)*100)</f>
        <v>90.476190476190482</v>
      </c>
      <c r="CA8">
        <f>((3/21)*100)</f>
        <v>14.285714285714285</v>
      </c>
      <c r="CB8">
        <f>((18/18)*100)</f>
        <v>100</v>
      </c>
      <c r="CC8">
        <f>((2/18)*100)</f>
        <v>11.111111111111111</v>
      </c>
      <c r="CD8">
        <f>((1/18)*100)</f>
        <v>5.5555555555555554</v>
      </c>
      <c r="CE8">
        <f>((0/17)*100)</f>
        <v>0</v>
      </c>
      <c r="CF8">
        <f>((0/17)*100)</f>
        <v>0</v>
      </c>
      <c r="CG8">
        <f>((16/17)*100)</f>
        <v>94.117647058823522</v>
      </c>
      <c r="CH8">
        <f>((0/17)*100)</f>
        <v>0</v>
      </c>
      <c r="CI8">
        <f>((16/17)*100)</f>
        <v>94.117647058823522</v>
      </c>
      <c r="CJ8">
        <f>((1/17)*100)</f>
        <v>5.8823529411764701</v>
      </c>
      <c r="CK8">
        <f>((0/17)*100)</f>
        <v>0</v>
      </c>
      <c r="CL8">
        <f>((16/17)*100)</f>
        <v>94.117647058823522</v>
      </c>
      <c r="CM8">
        <f>((0/17)*100)</f>
        <v>0</v>
      </c>
      <c r="CN8">
        <f>((16/19)*100)</f>
        <v>84.210526315789465</v>
      </c>
      <c r="CO8">
        <f>((1/19)*100)</f>
        <v>5.2631578947368416</v>
      </c>
      <c r="CP8">
        <f>((0/19)*100)</f>
        <v>0</v>
      </c>
      <c r="CQ8">
        <f>$I8/$BG8</f>
        <v>109.73393302642096</v>
      </c>
      <c r="CR8">
        <f>$J8/$BH8</f>
        <v>107.86086543163891</v>
      </c>
      <c r="CS8">
        <f>$K8/$BI8</f>
        <v>114.1417842105263</v>
      </c>
      <c r="CT8">
        <f>$L8/$BJ8</f>
        <v>113.08006834628651</v>
      </c>
      <c r="CV8">
        <v>0.47499999999999998</v>
      </c>
      <c r="CW8">
        <v>0.5</v>
      </c>
      <c r="CX8">
        <v>0.05</v>
      </c>
      <c r="CY8">
        <v>0.43243243243243246</v>
      </c>
      <c r="CZ8">
        <v>5.7142857142857162E-2</v>
      </c>
      <c r="DA8">
        <v>0.48648648648648651</v>
      </c>
      <c r="DB8">
        <v>0.47368421052631576</v>
      </c>
      <c r="DC8">
        <v>2.4390243902439025E-2</v>
      </c>
      <c r="DD8">
        <v>0.47368421052631582</v>
      </c>
      <c r="DE8">
        <v>2.564102564102564E-2</v>
      </c>
      <c r="DF8">
        <v>0.48648648648648651</v>
      </c>
      <c r="DG8">
        <v>0.48648648648648651</v>
      </c>
    </row>
    <row r="9" spans="1:111" x14ac:dyDescent="0.25">
      <c r="A9">
        <v>193.51161300000001</v>
      </c>
      <c r="B9">
        <v>5.5701470000000004</v>
      </c>
      <c r="C9">
        <v>202.01745199999999</v>
      </c>
      <c r="D9">
        <v>6.8008420000000003</v>
      </c>
      <c r="E9">
        <v>191.23902799999999</v>
      </c>
      <c r="F9">
        <v>5.4406949999999998</v>
      </c>
      <c r="G9">
        <v>180.460498</v>
      </c>
      <c r="H9">
        <v>8.7438939999999992</v>
      </c>
      <c r="I9">
        <f>SQRT((ABS($A$10-$A$9)^2+(ABS($B$10-$B$9)^2)))</f>
        <v>17.819545381288631</v>
      </c>
      <c r="J9">
        <f>SQRT((ABS($C$10-$C$9)^2+(ABS($D$10-$D$9)^2)))</f>
        <v>16.966702153755666</v>
      </c>
      <c r="K9">
        <f>SQRT((ABS($E$10-$E$9)^2+(ABS($F$10-$F$9)^2)))</f>
        <v>19.851814862311944</v>
      </c>
      <c r="L9">
        <f>SQRT((ABS($G$10-$G$9)^2+(ABS($H$10-$H$9)^2)))</f>
        <v>22.56112182003503</v>
      </c>
      <c r="M9">
        <f>ABS($B$9-$D$9)</f>
        <v>1.2306949999999999</v>
      </c>
      <c r="N9">
        <f>ABS($F$9-$H$9)</f>
        <v>3.3031989999999993</v>
      </c>
      <c r="Q9">
        <f>SQRT((ABS($A$9-$E$9)^2+(ABS($B$9-$F$9)^2)))</f>
        <v>2.2762689653310071</v>
      </c>
      <c r="R9">
        <f>SQRT((ABS($C$9-$G$10)^2+(ABS($D$9-$H$10)^2)))</f>
        <v>1.2461274907861601</v>
      </c>
      <c r="S9">
        <v>20</v>
      </c>
      <c r="T9">
        <v>4</v>
      </c>
      <c r="U9">
        <v>2</v>
      </c>
      <c r="V9">
        <v>20</v>
      </c>
      <c r="W9">
        <v>19</v>
      </c>
      <c r="X9">
        <v>4</v>
      </c>
      <c r="Y9">
        <v>15</v>
      </c>
      <c r="Z9">
        <v>8</v>
      </c>
      <c r="AA9">
        <v>23</v>
      </c>
      <c r="AB9">
        <v>6</v>
      </c>
      <c r="AC9">
        <v>15</v>
      </c>
      <c r="AD9">
        <v>4</v>
      </c>
      <c r="AE9">
        <v>24</v>
      </c>
      <c r="AF9">
        <v>20</v>
      </c>
      <c r="AG9">
        <v>8</v>
      </c>
      <c r="AH9">
        <v>6</v>
      </c>
      <c r="AI9">
        <v>16</v>
      </c>
      <c r="AJ9">
        <v>0</v>
      </c>
      <c r="AK9">
        <v>0</v>
      </c>
      <c r="AL9">
        <v>16</v>
      </c>
      <c r="AM9">
        <v>16</v>
      </c>
      <c r="AN9">
        <v>0</v>
      </c>
      <c r="AO9">
        <v>14</v>
      </c>
      <c r="AP9">
        <v>0</v>
      </c>
      <c r="AQ9">
        <v>18</v>
      </c>
      <c r="AR9">
        <v>0</v>
      </c>
      <c r="AS9">
        <v>14</v>
      </c>
      <c r="AT9">
        <v>0</v>
      </c>
      <c r="AU9">
        <v>18</v>
      </c>
      <c r="AV9">
        <v>16</v>
      </c>
      <c r="AW9">
        <v>0</v>
      </c>
      <c r="AX9">
        <v>0</v>
      </c>
      <c r="AY9">
        <f>(20/200)</f>
        <v>0.1</v>
      </c>
      <c r="AZ9">
        <f>(19/200)</f>
        <v>9.5000000000000001E-2</v>
      </c>
      <c r="BA9">
        <f>(23/200)</f>
        <v>0.115</v>
      </c>
      <c r="BB9">
        <f>(24/200)</f>
        <v>0.12</v>
      </c>
      <c r="BC9">
        <f>(16/200)</f>
        <v>0.08</v>
      </c>
      <c r="BD9">
        <f>(16/200)</f>
        <v>0.08</v>
      </c>
      <c r="BE9">
        <f>(18/200)</f>
        <v>0.09</v>
      </c>
      <c r="BF9">
        <f>(18/200)</f>
        <v>0.09</v>
      </c>
      <c r="BG9">
        <f>(0.1+0.08)</f>
        <v>0.18</v>
      </c>
      <c r="BH9">
        <f>(0.095+0.08)</f>
        <v>0.17499999999999999</v>
      </c>
      <c r="BI9">
        <f>(0.115+0.09)</f>
        <v>0.20500000000000002</v>
      </c>
      <c r="BJ9">
        <f>(0.12+0.09)</f>
        <v>0.21</v>
      </c>
      <c r="BK9">
        <f>((0.1/0.18)*100)</f>
        <v>55.555555555555557</v>
      </c>
      <c r="BL9">
        <f>((0.095/0.175)*100)</f>
        <v>54.285714285714292</v>
      </c>
      <c r="BM9">
        <f>((0.115/0.205)*100)</f>
        <v>56.09756097560976</v>
      </c>
      <c r="BN9">
        <f>((0.12/0.21)*100)</f>
        <v>57.142857142857139</v>
      </c>
      <c r="BO9">
        <f>((0.08/0.18)*100)</f>
        <v>44.44444444444445</v>
      </c>
      <c r="BP9">
        <f>((0.08/0.175)*100)</f>
        <v>45.714285714285715</v>
      </c>
      <c r="BQ9">
        <f>((0.09/0.205)*100)</f>
        <v>43.902439024390247</v>
      </c>
      <c r="BR9">
        <f>((0.09/0.21)*100)</f>
        <v>42.857142857142854</v>
      </c>
      <c r="BS9">
        <f>((4/20)*100)</f>
        <v>20</v>
      </c>
      <c r="BT9">
        <f>((2/20)*100)</f>
        <v>10</v>
      </c>
      <c r="BU9">
        <f>((20/20)*100)</f>
        <v>100</v>
      </c>
      <c r="BV9">
        <f>((4/19)*100)</f>
        <v>21.052631578947366</v>
      </c>
      <c r="BW9">
        <f>((15/19)*100)</f>
        <v>78.94736842105263</v>
      </c>
      <c r="BX9">
        <f>((8/19)*100)</f>
        <v>42.105263157894733</v>
      </c>
      <c r="BY9">
        <f>((6/23)*100)</f>
        <v>26.086956521739129</v>
      </c>
      <c r="BZ9">
        <f>((15/23)*100)</f>
        <v>65.217391304347828</v>
      </c>
      <c r="CA9">
        <f>((4/23)*100)</f>
        <v>17.391304347826086</v>
      </c>
      <c r="CB9">
        <f>((20/24)*100)</f>
        <v>83.333333333333343</v>
      </c>
      <c r="CC9">
        <f>((8/24)*100)</f>
        <v>33.333333333333329</v>
      </c>
      <c r="CD9">
        <f>((6/24)*100)</f>
        <v>25</v>
      </c>
      <c r="CE9">
        <f>((0/16)*100)</f>
        <v>0</v>
      </c>
      <c r="CF9">
        <f>((0/16)*100)</f>
        <v>0</v>
      </c>
      <c r="CG9">
        <f>((16/16)*100)</f>
        <v>100</v>
      </c>
      <c r="CH9">
        <f>((0/16)*100)</f>
        <v>0</v>
      </c>
      <c r="CI9">
        <f>((14/16)*100)</f>
        <v>87.5</v>
      </c>
      <c r="CJ9">
        <f>((0/16)*100)</f>
        <v>0</v>
      </c>
      <c r="CK9">
        <f>((0/18)*100)</f>
        <v>0</v>
      </c>
      <c r="CL9">
        <f>((14/18)*100)</f>
        <v>77.777777777777786</v>
      </c>
      <c r="CM9">
        <f>((0/18)*100)</f>
        <v>0</v>
      </c>
      <c r="CN9">
        <f>((16/18)*100)</f>
        <v>88.888888888888886</v>
      </c>
      <c r="CO9">
        <f>((0/18)*100)</f>
        <v>0</v>
      </c>
      <c r="CP9">
        <f>((0/18)*100)</f>
        <v>0</v>
      </c>
      <c r="CQ9">
        <f>$I9/$BG9</f>
        <v>98.997474340492403</v>
      </c>
      <c r="CR9">
        <f>$J9/$BH9</f>
        <v>96.952583735746671</v>
      </c>
      <c r="CS9">
        <f>$K9/$BI9</f>
        <v>96.838121279570444</v>
      </c>
      <c r="CT9">
        <f>$L9/$BJ9</f>
        <v>107.43391342873824</v>
      </c>
      <c r="CV9">
        <v>0.44444444444444442</v>
      </c>
      <c r="CW9">
        <v>0.5</v>
      </c>
      <c r="CX9">
        <v>0.11111111111111116</v>
      </c>
      <c r="CY9">
        <v>0.42857142857142855</v>
      </c>
      <c r="CZ9">
        <v>0.21052631578947367</v>
      </c>
      <c r="DA9">
        <v>0.31428571428571428</v>
      </c>
      <c r="DB9">
        <v>0.43902439024390238</v>
      </c>
      <c r="DC9">
        <v>5.2631578947368418E-2</v>
      </c>
      <c r="DD9">
        <v>0.46341463414634149</v>
      </c>
      <c r="DE9">
        <v>4.7619047619047672E-2</v>
      </c>
      <c r="DF9">
        <v>0.4285714285714286</v>
      </c>
      <c r="DG9">
        <v>0.47619047619047616</v>
      </c>
    </row>
    <row r="10" spans="1:111" x14ac:dyDescent="0.25">
      <c r="A10">
        <v>211.33064200000001</v>
      </c>
      <c r="B10">
        <v>5.7058049999999998</v>
      </c>
      <c r="C10">
        <v>218.980616</v>
      </c>
      <c r="D10">
        <v>7.1473230000000001</v>
      </c>
      <c r="E10">
        <v>211.089675</v>
      </c>
      <c r="F10">
        <v>5.225365</v>
      </c>
      <c r="G10">
        <v>202.991479</v>
      </c>
      <c r="H10">
        <v>7.5780839999999996</v>
      </c>
      <c r="I10">
        <f>SQRT((ABS($A$11-$A$10)^2+(ABS($B$11-$B$10)^2)))</f>
        <v>17.001900262635491</v>
      </c>
      <c r="J10">
        <f>SQRT((ABS($C$11-$C$10)^2+(ABS($D$11-$D$10)^2)))</f>
        <v>16.80763543795155</v>
      </c>
      <c r="K10">
        <f>SQRT((ABS($E$11-$E$10)^2+(ABS($F$11-$F$10)^2)))</f>
        <v>16.130665097713738</v>
      </c>
      <c r="L10">
        <f>SQRT((ABS($G$11-$G$10)^2+(ABS($H$11-$H$10)^2)))</f>
        <v>19.805017249025589</v>
      </c>
      <c r="M10">
        <f>ABS($B$10-$D$10)</f>
        <v>1.4415180000000003</v>
      </c>
      <c r="N10">
        <f>ABS($F$10-$H$10)</f>
        <v>2.3527189999999996</v>
      </c>
      <c r="Q10">
        <f>SQRT((ABS($A$10-$E$10)^2+(ABS($B$10-$F$10)^2)))</f>
        <v>0.53748273338685537</v>
      </c>
      <c r="R10">
        <f>SQRT((ABS($C$10-$G$11)^2+(ABS($D$10-$H$11)^2)))</f>
        <v>3.8252068533621864</v>
      </c>
      <c r="S10">
        <v>19</v>
      </c>
      <c r="T10">
        <v>2</v>
      </c>
      <c r="U10">
        <v>6</v>
      </c>
      <c r="V10">
        <v>13</v>
      </c>
      <c r="W10">
        <v>19</v>
      </c>
      <c r="X10">
        <v>2</v>
      </c>
      <c r="Y10">
        <v>12</v>
      </c>
      <c r="Z10">
        <v>16</v>
      </c>
      <c r="AA10">
        <v>16</v>
      </c>
      <c r="AB10">
        <v>2</v>
      </c>
      <c r="AC10">
        <v>12</v>
      </c>
      <c r="AD10">
        <v>9</v>
      </c>
      <c r="AE10">
        <v>27</v>
      </c>
      <c r="AF10">
        <v>13</v>
      </c>
      <c r="AG10">
        <v>16</v>
      </c>
      <c r="AH10">
        <v>9</v>
      </c>
      <c r="AI10">
        <v>17</v>
      </c>
      <c r="AJ10">
        <v>2</v>
      </c>
      <c r="AK10">
        <v>0</v>
      </c>
      <c r="AL10">
        <v>13</v>
      </c>
      <c r="AM10">
        <v>19</v>
      </c>
      <c r="AN10">
        <v>2</v>
      </c>
      <c r="AO10">
        <v>11</v>
      </c>
      <c r="AP10">
        <v>8</v>
      </c>
      <c r="AQ10">
        <v>18</v>
      </c>
      <c r="AR10">
        <v>5</v>
      </c>
      <c r="AS10">
        <v>11</v>
      </c>
      <c r="AT10">
        <v>0</v>
      </c>
      <c r="AU10">
        <v>19</v>
      </c>
      <c r="AV10">
        <v>13</v>
      </c>
      <c r="AW10">
        <v>8</v>
      </c>
      <c r="AX10">
        <v>0</v>
      </c>
      <c r="AY10">
        <f>(19/200)</f>
        <v>9.5000000000000001E-2</v>
      </c>
      <c r="AZ10">
        <f>(19/200)</f>
        <v>9.5000000000000001E-2</v>
      </c>
      <c r="BA10">
        <f>(16/200)</f>
        <v>0.08</v>
      </c>
      <c r="BB10">
        <f>(27/200)</f>
        <v>0.13500000000000001</v>
      </c>
      <c r="BC10">
        <f>(17/200)</f>
        <v>8.5000000000000006E-2</v>
      </c>
      <c r="BD10">
        <f>(19/200)</f>
        <v>9.5000000000000001E-2</v>
      </c>
      <c r="BE10">
        <f>(18/200)</f>
        <v>0.09</v>
      </c>
      <c r="BF10">
        <f>(19/200)</f>
        <v>9.5000000000000001E-2</v>
      </c>
      <c r="BG10">
        <f>(0.095+0.085)</f>
        <v>0.18</v>
      </c>
      <c r="BH10">
        <f>(0.095+0.095)</f>
        <v>0.19</v>
      </c>
      <c r="BI10">
        <f>(0.08+0.09)</f>
        <v>0.16999999999999998</v>
      </c>
      <c r="BJ10">
        <f>(0.135+0.095)</f>
        <v>0.23</v>
      </c>
      <c r="BK10">
        <f>((0.095/0.18)*100)</f>
        <v>52.777777777777779</v>
      </c>
      <c r="BL10">
        <f>((0.095/0.19)*100)</f>
        <v>50</v>
      </c>
      <c r="BM10">
        <f>((0.08/0.17)*100)</f>
        <v>47.058823529411761</v>
      </c>
      <c r="BN10">
        <f>((0.135/0.23)*100)</f>
        <v>58.695652173913047</v>
      </c>
      <c r="BO10">
        <f>((0.085/0.18)*100)</f>
        <v>47.222222222222229</v>
      </c>
      <c r="BP10">
        <f>((0.095/0.19)*100)</f>
        <v>50</v>
      </c>
      <c r="BQ10">
        <f>((0.09/0.17)*100)</f>
        <v>52.941176470588225</v>
      </c>
      <c r="BR10">
        <f>((0.095/0.23)*100)</f>
        <v>41.304347826086953</v>
      </c>
      <c r="BS10">
        <f>((2/19)*100)</f>
        <v>10.526315789473683</v>
      </c>
      <c r="BT10">
        <f>((6/19)*100)</f>
        <v>31.578947368421051</v>
      </c>
      <c r="BU10">
        <f>((13/19)*100)</f>
        <v>68.421052631578945</v>
      </c>
      <c r="BV10">
        <f>((2/19)*100)</f>
        <v>10.526315789473683</v>
      </c>
      <c r="BW10">
        <f>((12/19)*100)</f>
        <v>63.157894736842103</v>
      </c>
      <c r="BX10">
        <f>((16/19)*100)</f>
        <v>84.210526315789465</v>
      </c>
      <c r="BY10">
        <f>((2/16)*100)</f>
        <v>12.5</v>
      </c>
      <c r="BZ10">
        <f>((12/16)*100)</f>
        <v>75</v>
      </c>
      <c r="CA10">
        <f>((9/16)*100)</f>
        <v>56.25</v>
      </c>
      <c r="CB10">
        <f>((13/27)*100)</f>
        <v>48.148148148148145</v>
      </c>
      <c r="CC10">
        <f>((16/27)*100)</f>
        <v>59.259259259259252</v>
      </c>
      <c r="CD10">
        <f>((9/27)*100)</f>
        <v>33.333333333333329</v>
      </c>
      <c r="CE10">
        <f>((2/17)*100)</f>
        <v>11.76470588235294</v>
      </c>
      <c r="CF10">
        <f>((0/17)*100)</f>
        <v>0</v>
      </c>
      <c r="CG10">
        <f>((13/17)*100)</f>
        <v>76.470588235294116</v>
      </c>
      <c r="CH10">
        <f>((2/19)*100)</f>
        <v>10.526315789473683</v>
      </c>
      <c r="CI10">
        <f>((11/19)*100)</f>
        <v>57.894736842105267</v>
      </c>
      <c r="CJ10">
        <f>((8/19)*100)</f>
        <v>42.105263157894733</v>
      </c>
      <c r="CK10">
        <f>((5/18)*100)</f>
        <v>27.777777777777779</v>
      </c>
      <c r="CL10">
        <f>((11/18)*100)</f>
        <v>61.111111111111114</v>
      </c>
      <c r="CM10">
        <f>((0/18)*100)</f>
        <v>0</v>
      </c>
      <c r="CN10">
        <f>((13/19)*100)</f>
        <v>68.421052631578945</v>
      </c>
      <c r="CO10">
        <f>((8/19)*100)</f>
        <v>42.105263157894733</v>
      </c>
      <c r="CP10">
        <f>((0/19)*100)</f>
        <v>0</v>
      </c>
      <c r="CQ10">
        <f>$I10/$BG10</f>
        <v>94.455001459086063</v>
      </c>
      <c r="CR10">
        <f>$J10/$BH10</f>
        <v>88.461239147113417</v>
      </c>
      <c r="CS10">
        <f>$K10/$BI10</f>
        <v>94.886265280669051</v>
      </c>
      <c r="CT10">
        <f>$L10/$BJ10</f>
        <v>86.108770647937334</v>
      </c>
      <c r="CV10">
        <v>0.41666666666666663</v>
      </c>
      <c r="CW10">
        <v>0.3611111111111111</v>
      </c>
      <c r="CX10">
        <v>0.36842105263157898</v>
      </c>
      <c r="CY10">
        <v>0.44736842105263158</v>
      </c>
      <c r="CZ10">
        <v>8.1632653061224469E-2</v>
      </c>
      <c r="DA10">
        <v>7.8947368421052627E-2</v>
      </c>
      <c r="DB10">
        <v>0.38235294117647056</v>
      </c>
      <c r="DC10">
        <v>0.1951219512195122</v>
      </c>
      <c r="DD10">
        <v>0.20588235294117646</v>
      </c>
      <c r="DE10">
        <v>9.5238095238095233E-2</v>
      </c>
      <c r="DF10">
        <v>0.23913043478260865</v>
      </c>
      <c r="DG10">
        <v>0.41304347826086951</v>
      </c>
    </row>
    <row r="11" spans="1:111" x14ac:dyDescent="0.25">
      <c r="A11">
        <v>228.31726</v>
      </c>
      <c r="B11">
        <v>4.9850960000000004</v>
      </c>
      <c r="C11">
        <v>235.78653399999999</v>
      </c>
      <c r="D11">
        <v>7.3875919999999997</v>
      </c>
      <c r="E11">
        <v>227.11252500000001</v>
      </c>
      <c r="F11">
        <v>3.3634750000000002</v>
      </c>
      <c r="G11">
        <v>222.775519</v>
      </c>
      <c r="H11">
        <v>6.6667829999999997</v>
      </c>
      <c r="I11">
        <f>SQRT((ABS($A$12-$A$11)^2+(ABS($B$12-$B$11)^2)))</f>
        <v>14.096467851935815</v>
      </c>
      <c r="J11">
        <f>SQRT((ABS($C$12-$C$11)^2+(ABS($D$12-$D$11)^2)))</f>
        <v>11.930595892820866</v>
      </c>
      <c r="L11">
        <f>SQRT((ABS($G$12-$G$11)^2+(ABS($H$12-$H$11)^2)))</f>
        <v>12.794791063478668</v>
      </c>
      <c r="M11">
        <f>ABS($B$11-$D$11)</f>
        <v>2.4024959999999993</v>
      </c>
      <c r="N11">
        <f>ABS($F$11-$H$11)</f>
        <v>3.3033079999999995</v>
      </c>
      <c r="Q11">
        <f>SQRT((ABS($A$11-$E$11)^2+(ABS($B$11-$F$11)^2)))</f>
        <v>2.0201586788829236</v>
      </c>
      <c r="R11">
        <f>SQRT((ABS($C$11-$G$12)^2+(ABS($D$11-$H$12)^2)))</f>
        <v>2.6673623845956893</v>
      </c>
      <c r="S11">
        <v>19</v>
      </c>
      <c r="T11">
        <v>0</v>
      </c>
      <c r="U11">
        <v>2</v>
      </c>
      <c r="V11">
        <v>0</v>
      </c>
      <c r="W11">
        <v>26</v>
      </c>
      <c r="X11">
        <v>0</v>
      </c>
      <c r="Y11">
        <v>4</v>
      </c>
      <c r="Z11">
        <v>24</v>
      </c>
      <c r="AE11">
        <v>26</v>
      </c>
      <c r="AF11">
        <v>0</v>
      </c>
      <c r="AG11">
        <v>24</v>
      </c>
      <c r="AH11">
        <v>2</v>
      </c>
      <c r="AI11">
        <v>19</v>
      </c>
      <c r="AJ11">
        <v>2</v>
      </c>
      <c r="AK11">
        <v>5</v>
      </c>
      <c r="AL11">
        <v>5</v>
      </c>
      <c r="AM11">
        <v>23</v>
      </c>
      <c r="AN11">
        <v>4</v>
      </c>
      <c r="AO11">
        <v>19</v>
      </c>
      <c r="AP11">
        <v>21</v>
      </c>
      <c r="AQ11">
        <v>41</v>
      </c>
      <c r="AR11">
        <v>24</v>
      </c>
      <c r="AS11">
        <v>19</v>
      </c>
      <c r="AT11">
        <v>17</v>
      </c>
      <c r="AU11">
        <v>24</v>
      </c>
      <c r="AV11">
        <v>5</v>
      </c>
      <c r="AW11">
        <v>21</v>
      </c>
      <c r="AX11">
        <v>17</v>
      </c>
      <c r="AY11">
        <f>(19/200)</f>
        <v>9.5000000000000001E-2</v>
      </c>
      <c r="AZ11">
        <f>(26/200)</f>
        <v>0.13</v>
      </c>
      <c r="BB11">
        <f>(26/200)</f>
        <v>0.13</v>
      </c>
      <c r="BC11">
        <f>(19/200)</f>
        <v>9.5000000000000001E-2</v>
      </c>
      <c r="BD11">
        <f>(23/200)</f>
        <v>0.115</v>
      </c>
      <c r="BE11">
        <f>(41/200)</f>
        <v>0.20499999999999999</v>
      </c>
      <c r="BF11">
        <f>(24/200)</f>
        <v>0.12</v>
      </c>
      <c r="BG11">
        <f>(0.095+0.095)</f>
        <v>0.19</v>
      </c>
      <c r="BH11">
        <f>(0.13+0.115)</f>
        <v>0.245</v>
      </c>
      <c r="BJ11">
        <f>(0.13+0.12)</f>
        <v>0.25</v>
      </c>
      <c r="BK11">
        <f>((0.095/0.19)*100)</f>
        <v>50</v>
      </c>
      <c r="BL11">
        <f>((0.13/0.245)*100)</f>
        <v>53.061224489795919</v>
      </c>
      <c r="BN11">
        <f>((0.13/0.25)*100)</f>
        <v>52</v>
      </c>
      <c r="BO11">
        <f>((0.095/0.19)*100)</f>
        <v>50</v>
      </c>
      <c r="BP11">
        <f>((0.115/0.245)*100)</f>
        <v>46.938775510204081</v>
      </c>
      <c r="BR11">
        <f>((0.12/0.25)*100)</f>
        <v>48</v>
      </c>
      <c r="BS11">
        <f>((0/19)*100)</f>
        <v>0</v>
      </c>
      <c r="BT11">
        <f>((2/19)*100)</f>
        <v>10.526315789473683</v>
      </c>
      <c r="BU11">
        <f>((0/19)*100)</f>
        <v>0</v>
      </c>
      <c r="BV11">
        <f>((0/26)*100)</f>
        <v>0</v>
      </c>
      <c r="BW11">
        <f>((4/26)*100)</f>
        <v>15.384615384615385</v>
      </c>
      <c r="BX11">
        <f>((24/26)*100)</f>
        <v>92.307692307692307</v>
      </c>
      <c r="CB11">
        <f>((0/26)*100)</f>
        <v>0</v>
      </c>
      <c r="CC11">
        <f>((24/26)*100)</f>
        <v>92.307692307692307</v>
      </c>
      <c r="CD11">
        <f>((2/26)*100)</f>
        <v>7.6923076923076925</v>
      </c>
      <c r="CE11">
        <f>((2/19)*100)</f>
        <v>10.526315789473683</v>
      </c>
      <c r="CF11">
        <f>((5/19)*100)</f>
        <v>26.315789473684209</v>
      </c>
      <c r="CG11">
        <f>((5/19)*100)</f>
        <v>26.315789473684209</v>
      </c>
      <c r="CH11">
        <f>((4/23)*100)</f>
        <v>17.391304347826086</v>
      </c>
      <c r="CI11">
        <f>((19/23)*100)</f>
        <v>82.608695652173907</v>
      </c>
      <c r="CJ11">
        <f>((21/23)*100)</f>
        <v>91.304347826086953</v>
      </c>
      <c r="CK11">
        <f>((24/41)*100)</f>
        <v>58.536585365853654</v>
      </c>
      <c r="CL11">
        <f>((19/41)*100)</f>
        <v>46.341463414634148</v>
      </c>
      <c r="CM11">
        <f>((17/41)*100)</f>
        <v>41.463414634146339</v>
      </c>
      <c r="CN11">
        <f>((5/24)*100)</f>
        <v>20.833333333333336</v>
      </c>
      <c r="CO11">
        <f>((21/24)*100)</f>
        <v>87.5</v>
      </c>
      <c r="CP11">
        <f>((17/24)*100)</f>
        <v>70.833333333333343</v>
      </c>
      <c r="CQ11">
        <f>$I11/$BG11</f>
        <v>74.191936062820076</v>
      </c>
      <c r="CR11">
        <f>$J11/$BH11</f>
        <v>48.696309766615784</v>
      </c>
      <c r="CT11">
        <f>$L11/$BJ11</f>
        <v>51.179164253914671</v>
      </c>
      <c r="CV11">
        <v>0.44736842105263153</v>
      </c>
      <c r="CW11">
        <v>0.44736842105263158</v>
      </c>
      <c r="CY11">
        <v>0.4285714285714286</v>
      </c>
      <c r="DA11">
        <v>4.0816326530612242E-2</v>
      </c>
      <c r="DC11">
        <v>0.11764705882352941</v>
      </c>
      <c r="DE11">
        <v>0.30434782608695654</v>
      </c>
      <c r="DF11">
        <v>6.0000000000000053E-2</v>
      </c>
      <c r="DG11">
        <v>0.14000000000000001</v>
      </c>
    </row>
    <row r="12" spans="1:111" x14ac:dyDescent="0.25">
      <c r="A12">
        <v>242.412576</v>
      </c>
      <c r="B12">
        <v>5.1652979999999999</v>
      </c>
      <c r="C12">
        <v>247.71334899999999</v>
      </c>
      <c r="D12">
        <v>7.0872549999999999</v>
      </c>
      <c r="G12">
        <v>235.42513399999999</v>
      </c>
      <c r="H12">
        <v>4.7448259999999998</v>
      </c>
      <c r="M12">
        <f>ABS($B$12-$D$12)</f>
        <v>1.9219569999999999</v>
      </c>
      <c r="O12">
        <v>2.5133524999999999</v>
      </c>
      <c r="P12">
        <v>4.6578869999999997</v>
      </c>
      <c r="AI12">
        <v>37</v>
      </c>
      <c r="AJ12">
        <v>11</v>
      </c>
      <c r="AK12">
        <v>24</v>
      </c>
      <c r="AL12">
        <v>11</v>
      </c>
      <c r="BC12">
        <f>(37/200)</f>
        <v>0.185</v>
      </c>
      <c r="CE12">
        <f>((11/37)*100)</f>
        <v>29.72972972972973</v>
      </c>
      <c r="CF12">
        <f>((24/37)*100)</f>
        <v>64.86486486486487</v>
      </c>
      <c r="CG12">
        <f>((11/37)*100)</f>
        <v>29.72972972972973</v>
      </c>
      <c r="DE12">
        <v>0.48</v>
      </c>
    </row>
    <row r="13" spans="1:11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11" x14ac:dyDescent="0.25">
      <c r="A14">
        <v>43.104634999999995</v>
      </c>
      <c r="B14">
        <v>7.1389490000000002</v>
      </c>
      <c r="C14">
        <v>53.314841999999999</v>
      </c>
      <c r="D14">
        <v>8.3525709999999993</v>
      </c>
      <c r="E14">
        <v>40.391369999999995</v>
      </c>
      <c r="F14">
        <v>7.4245070000000002</v>
      </c>
      <c r="G14">
        <v>29.038813999999988</v>
      </c>
      <c r="H14">
        <v>11.350929000000001</v>
      </c>
      <c r="I14">
        <f>SQRT((ABS($A$15-$A$14)^2+(ABS($B$15-$B$14)^2)))</f>
        <v>21.596887226513964</v>
      </c>
      <c r="J14">
        <f>SQRT((ABS($C$15-$C$14)^2+(ABS($D$15-$D$14)^2)))</f>
        <v>20.431148169493177</v>
      </c>
      <c r="K14">
        <f>SQRT((ABS($E$15-$E$14)^2+(ABS($F$15-$F$14)^2)))</f>
        <v>24.791860901960234</v>
      </c>
      <c r="L14">
        <f>SQRT((ABS($G$15-$G$14)^2+(ABS($H$15-$H$14)^2)))</f>
        <v>23.83281250032443</v>
      </c>
      <c r="M14">
        <f>ABS($B$14-$D$14)</f>
        <v>1.2136219999999991</v>
      </c>
      <c r="N14">
        <f>ABS($F$14-$H$14)</f>
        <v>3.9264220000000005</v>
      </c>
      <c r="Q14">
        <f>SQRT((ABS($A$14-$E$14)^2+(ABS($B$14-$F$14)^2)))</f>
        <v>2.7282504158506051</v>
      </c>
      <c r="R14">
        <f>SQRT((ABS($C$14-$G$15)^2+(ABS($D$14-$H$15)^2)))</f>
        <v>1.4455673572462837</v>
      </c>
      <c r="S14">
        <v>20</v>
      </c>
      <c r="T14">
        <v>4</v>
      </c>
      <c r="U14">
        <v>2</v>
      </c>
      <c r="V14">
        <v>17</v>
      </c>
      <c r="W14">
        <v>20</v>
      </c>
      <c r="X14">
        <v>4</v>
      </c>
      <c r="Y14">
        <v>17</v>
      </c>
      <c r="Z14">
        <v>5</v>
      </c>
      <c r="AA14">
        <v>18</v>
      </c>
      <c r="AB14">
        <v>2</v>
      </c>
      <c r="AC14">
        <v>17</v>
      </c>
      <c r="AD14">
        <v>2</v>
      </c>
      <c r="AE14">
        <v>19</v>
      </c>
      <c r="AF14">
        <v>17</v>
      </c>
      <c r="AG14">
        <v>5</v>
      </c>
      <c r="AH14">
        <v>2</v>
      </c>
      <c r="AI14">
        <v>17</v>
      </c>
      <c r="AJ14">
        <v>0</v>
      </c>
      <c r="AK14">
        <v>0</v>
      </c>
      <c r="AL14">
        <v>17</v>
      </c>
      <c r="AM14">
        <v>16</v>
      </c>
      <c r="AN14">
        <v>0</v>
      </c>
      <c r="AO14">
        <v>15</v>
      </c>
      <c r="AP14">
        <v>2</v>
      </c>
      <c r="AQ14">
        <v>18</v>
      </c>
      <c r="AR14">
        <v>0</v>
      </c>
      <c r="AS14">
        <v>15</v>
      </c>
      <c r="AT14">
        <v>1</v>
      </c>
      <c r="AU14">
        <v>20</v>
      </c>
      <c r="AV14">
        <v>17</v>
      </c>
      <c r="AW14">
        <v>2</v>
      </c>
      <c r="AX14">
        <v>1</v>
      </c>
      <c r="AY14">
        <f>(20/200)</f>
        <v>0.1</v>
      </c>
      <c r="AZ14">
        <f>(20/200)</f>
        <v>0.1</v>
      </c>
      <c r="BA14">
        <f>(18/200)</f>
        <v>0.09</v>
      </c>
      <c r="BB14">
        <f>(19/200)</f>
        <v>9.5000000000000001E-2</v>
      </c>
      <c r="BC14">
        <f>(17/200)</f>
        <v>8.5000000000000006E-2</v>
      </c>
      <c r="BD14">
        <f>(16/200)</f>
        <v>0.08</v>
      </c>
      <c r="BE14">
        <f>(18/200)</f>
        <v>0.09</v>
      </c>
      <c r="BF14">
        <f>(20/200)</f>
        <v>0.1</v>
      </c>
      <c r="BG14">
        <f>(0.1+0.085)</f>
        <v>0.185</v>
      </c>
      <c r="BH14">
        <f>(0.1+0.08)</f>
        <v>0.18</v>
      </c>
      <c r="BI14">
        <f>(0.09+0.09)</f>
        <v>0.18</v>
      </c>
      <c r="BJ14">
        <f>(0.095+0.1)</f>
        <v>0.19500000000000001</v>
      </c>
      <c r="BK14">
        <f>((0.1/0.185)*100)</f>
        <v>54.054054054054056</v>
      </c>
      <c r="BL14">
        <f>((0.1/0.18)*100)</f>
        <v>55.555555555555557</v>
      </c>
      <c r="BM14">
        <f>((0.09/0.18)*100)</f>
        <v>50</v>
      </c>
      <c r="BN14">
        <f>((0.095/0.195)*100)</f>
        <v>48.717948717948715</v>
      </c>
      <c r="BO14">
        <f>((0.085/0.185)*100)</f>
        <v>45.945945945945951</v>
      </c>
      <c r="BP14">
        <f>((0.08/0.18)*100)</f>
        <v>44.44444444444445</v>
      </c>
      <c r="BQ14">
        <f>((0.09/0.18)*100)</f>
        <v>50</v>
      </c>
      <c r="BR14">
        <f>((0.1/0.195)*100)</f>
        <v>51.282051282051292</v>
      </c>
      <c r="BS14">
        <f>((4/20)*100)</f>
        <v>20</v>
      </c>
      <c r="BT14">
        <f>((2/20)*100)</f>
        <v>10</v>
      </c>
      <c r="BU14">
        <f>((17/20)*100)</f>
        <v>85</v>
      </c>
      <c r="BV14">
        <f>((4/20)*100)</f>
        <v>20</v>
      </c>
      <c r="BW14">
        <f>((17/20)*100)</f>
        <v>85</v>
      </c>
      <c r="BX14">
        <f>((5/20)*100)</f>
        <v>25</v>
      </c>
      <c r="BY14">
        <f>((2/18)*100)</f>
        <v>11.111111111111111</v>
      </c>
      <c r="BZ14">
        <f>((17/18)*100)</f>
        <v>94.444444444444443</v>
      </c>
      <c r="CA14">
        <f>((2/18)*100)</f>
        <v>11.111111111111111</v>
      </c>
      <c r="CB14">
        <f>((17/19)*100)</f>
        <v>89.473684210526315</v>
      </c>
      <c r="CC14">
        <f>((5/19)*100)</f>
        <v>26.315789473684209</v>
      </c>
      <c r="CD14">
        <f>((2/19)*100)</f>
        <v>10.526315789473683</v>
      </c>
      <c r="CE14">
        <f>((0/17)*100)</f>
        <v>0</v>
      </c>
      <c r="CF14">
        <f>((0/17)*100)</f>
        <v>0</v>
      </c>
      <c r="CG14">
        <f>((17/17)*100)</f>
        <v>100</v>
      </c>
      <c r="CH14">
        <f>((0/16)*100)</f>
        <v>0</v>
      </c>
      <c r="CI14">
        <f>((15/16)*100)</f>
        <v>93.75</v>
      </c>
      <c r="CJ14">
        <f>((2/16)*100)</f>
        <v>12.5</v>
      </c>
      <c r="CK14">
        <f>((0/18)*100)</f>
        <v>0</v>
      </c>
      <c r="CL14">
        <f>((15/18)*100)</f>
        <v>83.333333333333343</v>
      </c>
      <c r="CM14">
        <f>((1/18)*100)</f>
        <v>5.5555555555555554</v>
      </c>
      <c r="CN14">
        <f>((17/20)*100)</f>
        <v>85</v>
      </c>
      <c r="CO14">
        <f>((2/20)*100)</f>
        <v>10</v>
      </c>
      <c r="CP14">
        <f>((1/20)*100)</f>
        <v>5</v>
      </c>
      <c r="CQ14">
        <f>$I14/$BG14</f>
        <v>116.73993095412953</v>
      </c>
      <c r="CR14">
        <f>$J14/$BH14</f>
        <v>113.50637871940654</v>
      </c>
      <c r="CS14">
        <f>$K14/$BI14</f>
        <v>137.73256056644576</v>
      </c>
      <c r="CT14">
        <f>$L14/$BJ14</f>
        <v>122.21955128371502</v>
      </c>
      <c r="CV14">
        <v>0.48648648648648651</v>
      </c>
      <c r="CW14">
        <v>0.48648648648648651</v>
      </c>
      <c r="CX14">
        <v>0</v>
      </c>
      <c r="CY14">
        <v>0.47222222222222221</v>
      </c>
      <c r="CZ14">
        <v>2.777777777777779E-2</v>
      </c>
      <c r="DA14">
        <v>0.41666666666666669</v>
      </c>
      <c r="DB14">
        <v>0.5</v>
      </c>
      <c r="DC14">
        <v>2.7777777777777776E-2</v>
      </c>
      <c r="DD14">
        <v>0.44444444444444442</v>
      </c>
      <c r="DE14">
        <v>0</v>
      </c>
      <c r="DF14">
        <v>0.46153846153846156</v>
      </c>
      <c r="DG14">
        <v>0.48717948717948723</v>
      </c>
    </row>
    <row r="15" spans="1:111" x14ac:dyDescent="0.25">
      <c r="A15">
        <v>64.667395999999997</v>
      </c>
      <c r="B15">
        <v>5.9253280000000004</v>
      </c>
      <c r="C15">
        <v>73.718373999999983</v>
      </c>
      <c r="D15">
        <v>7.2906399999999998</v>
      </c>
      <c r="E15">
        <v>65.070497999999986</v>
      </c>
      <c r="F15">
        <v>5.0629379999999999</v>
      </c>
      <c r="G15">
        <v>52.814997999999996</v>
      </c>
      <c r="H15">
        <v>9.708971</v>
      </c>
      <c r="I15">
        <f>SQRT((ABS($A$16-$A$15)^2+(ABS($B$16-$B$15)^2)))</f>
        <v>18.444788414084034</v>
      </c>
      <c r="J15">
        <f>SQRT((ABS($C$16-$C$15)^2+(ABS($D$16-$D$15)^2)))</f>
        <v>19.187313000000017</v>
      </c>
      <c r="K15">
        <f>SQRT((ABS($E$16-$E$15)^2+(ABS($F$16-$F$15)^2)))</f>
        <v>16.75530803342253</v>
      </c>
      <c r="L15">
        <f>SQRT((ABS($G$16-$G$15)^2+(ABS($H$16-$H$15)^2)))</f>
        <v>20.706590159800744</v>
      </c>
      <c r="M15">
        <f>ABS($B$15-$D$15)</f>
        <v>1.3653119999999994</v>
      </c>
      <c r="N15">
        <f>ABS($F$15-$H$15)</f>
        <v>4.6460330000000001</v>
      </c>
      <c r="Q15">
        <f>SQRT((ABS($A$15-$E$15)^2+(ABS($B$15-$F$15)^2)))</f>
        <v>0.95194943904810014</v>
      </c>
      <c r="R15">
        <f>SQRT((ABS($C$15-$G$16)^2+(ABS($D$15-$H$16)^2)))</f>
        <v>0.72725539554134233</v>
      </c>
      <c r="S15">
        <v>19</v>
      </c>
      <c r="T15">
        <v>5</v>
      </c>
      <c r="U15">
        <v>2</v>
      </c>
      <c r="V15">
        <v>16</v>
      </c>
      <c r="W15">
        <v>22</v>
      </c>
      <c r="X15">
        <v>6</v>
      </c>
      <c r="Y15">
        <v>17</v>
      </c>
      <c r="Z15">
        <v>8</v>
      </c>
      <c r="AA15">
        <v>18</v>
      </c>
      <c r="AB15">
        <v>3</v>
      </c>
      <c r="AC15">
        <v>17</v>
      </c>
      <c r="AD15">
        <v>3</v>
      </c>
      <c r="AE15">
        <v>20</v>
      </c>
      <c r="AF15">
        <v>16</v>
      </c>
      <c r="AG15">
        <v>8</v>
      </c>
      <c r="AH15">
        <v>3</v>
      </c>
      <c r="AI15">
        <v>16</v>
      </c>
      <c r="AJ15">
        <v>0</v>
      </c>
      <c r="AK15">
        <v>0</v>
      </c>
      <c r="AL15">
        <v>14</v>
      </c>
      <c r="AM15">
        <v>14</v>
      </c>
      <c r="AN15">
        <v>0</v>
      </c>
      <c r="AO15">
        <v>13</v>
      </c>
      <c r="AP15">
        <v>2</v>
      </c>
      <c r="AQ15">
        <v>18</v>
      </c>
      <c r="AR15">
        <v>1</v>
      </c>
      <c r="AS15">
        <v>13</v>
      </c>
      <c r="AT15">
        <v>1</v>
      </c>
      <c r="AU15">
        <v>17</v>
      </c>
      <c r="AV15">
        <v>14</v>
      </c>
      <c r="AW15">
        <v>2</v>
      </c>
      <c r="AX15">
        <v>1</v>
      </c>
      <c r="AY15">
        <f>(19/200)</f>
        <v>9.5000000000000001E-2</v>
      </c>
      <c r="AZ15">
        <f>(22/200)</f>
        <v>0.11</v>
      </c>
      <c r="BA15">
        <f>(18/200)</f>
        <v>0.09</v>
      </c>
      <c r="BB15">
        <f>(20/200)</f>
        <v>0.1</v>
      </c>
      <c r="BC15">
        <f>(16/200)</f>
        <v>0.08</v>
      </c>
      <c r="BD15">
        <f>(14/200)</f>
        <v>7.0000000000000007E-2</v>
      </c>
      <c r="BE15">
        <f>(18/200)</f>
        <v>0.09</v>
      </c>
      <c r="BF15">
        <f>(17/200)</f>
        <v>8.5000000000000006E-2</v>
      </c>
      <c r="BG15">
        <f>(0.095+0.08)</f>
        <v>0.17499999999999999</v>
      </c>
      <c r="BH15">
        <f>(0.11+0.07)</f>
        <v>0.18</v>
      </c>
      <c r="BI15">
        <f>(0.09+0.09)</f>
        <v>0.18</v>
      </c>
      <c r="BJ15">
        <f>(0.1+0.085)</f>
        <v>0.185</v>
      </c>
      <c r="BK15">
        <f>((0.095/0.175)*100)</f>
        <v>54.285714285714292</v>
      </c>
      <c r="BL15">
        <f>((0.11/0.18)*100)</f>
        <v>61.111111111111114</v>
      </c>
      <c r="BM15">
        <f>((0.09/0.18)*100)</f>
        <v>50</v>
      </c>
      <c r="BN15">
        <f>((0.1/0.185)*100)</f>
        <v>54.054054054054056</v>
      </c>
      <c r="BO15">
        <f>((0.08/0.175)*100)</f>
        <v>45.714285714285715</v>
      </c>
      <c r="BP15">
        <f>((0.07/0.18)*100)</f>
        <v>38.888888888888893</v>
      </c>
      <c r="BQ15">
        <f>((0.09/0.18)*100)</f>
        <v>50</v>
      </c>
      <c r="BR15">
        <f>((0.085/0.185)*100)</f>
        <v>45.945945945945951</v>
      </c>
      <c r="BS15">
        <f>((5/19)*100)</f>
        <v>26.315789473684209</v>
      </c>
      <c r="BT15">
        <f>((2/19)*100)</f>
        <v>10.526315789473683</v>
      </c>
      <c r="BU15">
        <f>((16/19)*100)</f>
        <v>84.210526315789465</v>
      </c>
      <c r="BV15">
        <f>((6/22)*100)</f>
        <v>27.27272727272727</v>
      </c>
      <c r="BW15">
        <f>((17/22)*100)</f>
        <v>77.272727272727266</v>
      </c>
      <c r="BX15">
        <f>((8/22)*100)</f>
        <v>36.363636363636367</v>
      </c>
      <c r="BY15">
        <f>((3/18)*100)</f>
        <v>16.666666666666664</v>
      </c>
      <c r="BZ15">
        <f>((17/18)*100)</f>
        <v>94.444444444444443</v>
      </c>
      <c r="CA15">
        <f>((3/18)*100)</f>
        <v>16.666666666666664</v>
      </c>
      <c r="CB15">
        <f>((16/20)*100)</f>
        <v>80</v>
      </c>
      <c r="CC15">
        <f>((8/20)*100)</f>
        <v>40</v>
      </c>
      <c r="CD15">
        <f>((3/20)*100)</f>
        <v>15</v>
      </c>
      <c r="CE15">
        <f>((0/16)*100)</f>
        <v>0</v>
      </c>
      <c r="CF15">
        <f>((0/16)*100)</f>
        <v>0</v>
      </c>
      <c r="CG15">
        <f>((14/16)*100)</f>
        <v>87.5</v>
      </c>
      <c r="CH15">
        <f>((0/14)*100)</f>
        <v>0</v>
      </c>
      <c r="CI15">
        <f>((13/14)*100)</f>
        <v>92.857142857142861</v>
      </c>
      <c r="CJ15">
        <f>((2/14)*100)</f>
        <v>14.285714285714285</v>
      </c>
      <c r="CK15">
        <f>((1/18)*100)</f>
        <v>5.5555555555555554</v>
      </c>
      <c r="CL15">
        <f>((13/18)*100)</f>
        <v>72.222222222222214</v>
      </c>
      <c r="CM15">
        <f>((1/18)*100)</f>
        <v>5.5555555555555554</v>
      </c>
      <c r="CN15">
        <f>((14/17)*100)</f>
        <v>82.35294117647058</v>
      </c>
      <c r="CO15">
        <f>((2/17)*100)</f>
        <v>11.76470588235294</v>
      </c>
      <c r="CP15">
        <f>((1/17)*100)</f>
        <v>5.8823529411764701</v>
      </c>
      <c r="CQ15">
        <f>$I15/$BG15</f>
        <v>105.39879093762306</v>
      </c>
      <c r="CR15">
        <f>$J15/$BH15</f>
        <v>106.59618333333343</v>
      </c>
      <c r="CS15">
        <f>$K15/$BI15</f>
        <v>93.085044630125168</v>
      </c>
      <c r="CT15">
        <f>$L15/$BJ15</f>
        <v>111.92751437730132</v>
      </c>
      <c r="CV15">
        <v>0.48571428571428577</v>
      </c>
      <c r="CW15">
        <v>0.48571428571428571</v>
      </c>
      <c r="CX15">
        <v>5.7142857142857162E-2</v>
      </c>
      <c r="CY15">
        <v>0.5</v>
      </c>
      <c r="CZ15">
        <v>2.777777777777779E-2</v>
      </c>
      <c r="DA15">
        <v>0.3888888888888889</v>
      </c>
      <c r="DB15">
        <v>0.47222222222222221</v>
      </c>
      <c r="DC15">
        <v>2.7777777777777776E-2</v>
      </c>
      <c r="DD15">
        <v>0.41666666666666669</v>
      </c>
      <c r="DE15">
        <v>5.128205128205128E-2</v>
      </c>
      <c r="DF15">
        <v>0.40540540540540537</v>
      </c>
      <c r="DG15">
        <v>0.43243243243243246</v>
      </c>
    </row>
    <row r="16" spans="1:111" x14ac:dyDescent="0.25">
      <c r="A16">
        <v>83.109368999999987</v>
      </c>
      <c r="B16">
        <v>5.6030680000000004</v>
      </c>
      <c r="C16">
        <v>92.905687</v>
      </c>
      <c r="D16">
        <v>7.2906399999999998</v>
      </c>
      <c r="E16">
        <v>81.825670000000002</v>
      </c>
      <c r="F16">
        <v>5.1304550000000004</v>
      </c>
      <c r="G16">
        <v>73.448083999999994</v>
      </c>
      <c r="H16">
        <v>7.965802</v>
      </c>
      <c r="I16">
        <f>SQRT((ABS($A$17-$A$16)^2+(ABS($B$17-$B$16)^2)))</f>
        <v>19.660723950667794</v>
      </c>
      <c r="J16">
        <f>SQRT((ABS($C$17-$C$16)^2+(ABS($D$17-$D$16)^2)))</f>
        <v>18.986572799358207</v>
      </c>
      <c r="K16">
        <f>SQRT((ABS($E$17-$E$16)^2+(ABS($F$17-$F$16)^2)))</f>
        <v>18.809266264037973</v>
      </c>
      <c r="L16">
        <f>SQRT((ABS($G$17-$G$16)^2+(ABS($H$17-$H$16)^2)))</f>
        <v>18.720443702842559</v>
      </c>
      <c r="M16">
        <f>ABS($B$16-$D$16)</f>
        <v>1.6875719999999994</v>
      </c>
      <c r="N16">
        <f>ABS($F$16-$H$16)</f>
        <v>2.8353469999999996</v>
      </c>
      <c r="Q16">
        <f>SQRT((ABS($A$16-$E$16)^2+(ABS($B$16-$F$16)^2)))</f>
        <v>1.3679350022460715</v>
      </c>
      <c r="R16">
        <f>SQRT((ABS($C$16-$G$17)^2+(ABS($D$16-$H$17)^2)))</f>
        <v>0.77023525579982821</v>
      </c>
      <c r="S16">
        <v>20</v>
      </c>
      <c r="T16">
        <v>4</v>
      </c>
      <c r="U16">
        <v>3</v>
      </c>
      <c r="V16">
        <v>14</v>
      </c>
      <c r="W16">
        <v>21</v>
      </c>
      <c r="X16">
        <v>3</v>
      </c>
      <c r="Y16">
        <v>16</v>
      </c>
      <c r="Z16">
        <v>9</v>
      </c>
      <c r="AA16">
        <v>17</v>
      </c>
      <c r="AB16">
        <v>2</v>
      </c>
      <c r="AC16">
        <v>16</v>
      </c>
      <c r="AD16">
        <v>4</v>
      </c>
      <c r="AE16">
        <v>21</v>
      </c>
      <c r="AF16">
        <v>14</v>
      </c>
      <c r="AG16">
        <v>9</v>
      </c>
      <c r="AH16">
        <v>4</v>
      </c>
      <c r="AI16">
        <v>16</v>
      </c>
      <c r="AJ16">
        <v>0</v>
      </c>
      <c r="AK16">
        <v>1</v>
      </c>
      <c r="AL16">
        <v>12</v>
      </c>
      <c r="AM16">
        <v>16</v>
      </c>
      <c r="AN16">
        <v>0</v>
      </c>
      <c r="AO16">
        <v>15</v>
      </c>
      <c r="AP16">
        <v>4</v>
      </c>
      <c r="AQ16">
        <v>20</v>
      </c>
      <c r="AR16">
        <v>3</v>
      </c>
      <c r="AS16">
        <v>15</v>
      </c>
      <c r="AT16">
        <v>3</v>
      </c>
      <c r="AU16">
        <v>18</v>
      </c>
      <c r="AV16">
        <v>12</v>
      </c>
      <c r="AW16">
        <v>4</v>
      </c>
      <c r="AX16">
        <v>3</v>
      </c>
      <c r="AY16">
        <f>(20/200)</f>
        <v>0.1</v>
      </c>
      <c r="AZ16">
        <f>(21/200)</f>
        <v>0.105</v>
      </c>
      <c r="BA16">
        <f>(17/200)</f>
        <v>8.5000000000000006E-2</v>
      </c>
      <c r="BB16">
        <f>(21/200)</f>
        <v>0.105</v>
      </c>
      <c r="BC16">
        <f>(16/200)</f>
        <v>0.08</v>
      </c>
      <c r="BD16">
        <f>(16/200)</f>
        <v>0.08</v>
      </c>
      <c r="BE16">
        <f>(20/200)</f>
        <v>0.1</v>
      </c>
      <c r="BF16">
        <f>(18/200)</f>
        <v>0.09</v>
      </c>
      <c r="BG16">
        <f>(0.1+0.08)</f>
        <v>0.18</v>
      </c>
      <c r="BH16">
        <f>(0.105+0.08)</f>
        <v>0.185</v>
      </c>
      <c r="BI16">
        <f>(0.085+0.1)</f>
        <v>0.185</v>
      </c>
      <c r="BJ16">
        <f>(0.105+0.09)</f>
        <v>0.19500000000000001</v>
      </c>
      <c r="BK16">
        <f>((0.1/0.18)*100)</f>
        <v>55.555555555555557</v>
      </c>
      <c r="BL16">
        <f>((0.105/0.185)*100)</f>
        <v>56.756756756756758</v>
      </c>
      <c r="BM16">
        <f>((0.085/0.185)*100)</f>
        <v>45.945945945945951</v>
      </c>
      <c r="BN16">
        <f>((0.105/0.195)*100)</f>
        <v>53.846153846153847</v>
      </c>
      <c r="BO16">
        <f>((0.08/0.18)*100)</f>
        <v>44.44444444444445</v>
      </c>
      <c r="BP16">
        <f>((0.08/0.185)*100)</f>
        <v>43.243243243243242</v>
      </c>
      <c r="BQ16">
        <f>((0.1/0.185)*100)</f>
        <v>54.054054054054056</v>
      </c>
      <c r="BR16">
        <f>((0.09/0.195)*100)</f>
        <v>46.153846153846153</v>
      </c>
      <c r="BS16">
        <f>((4/20)*100)</f>
        <v>20</v>
      </c>
      <c r="BT16">
        <f>((3/20)*100)</f>
        <v>15</v>
      </c>
      <c r="BU16">
        <f>((14/20)*100)</f>
        <v>70</v>
      </c>
      <c r="BV16">
        <f>((3/21)*100)</f>
        <v>14.285714285714285</v>
      </c>
      <c r="BW16">
        <f>((16/21)*100)</f>
        <v>76.19047619047619</v>
      </c>
      <c r="BX16">
        <f>((9/21)*100)</f>
        <v>42.857142857142854</v>
      </c>
      <c r="BY16">
        <f>((2/17)*100)</f>
        <v>11.76470588235294</v>
      </c>
      <c r="BZ16">
        <f>((16/17)*100)</f>
        <v>94.117647058823522</v>
      </c>
      <c r="CA16">
        <f>((4/17)*100)</f>
        <v>23.52941176470588</v>
      </c>
      <c r="CB16">
        <f>((14/21)*100)</f>
        <v>66.666666666666657</v>
      </c>
      <c r="CC16">
        <f>((9/21)*100)</f>
        <v>42.857142857142854</v>
      </c>
      <c r="CD16">
        <f>((4/21)*100)</f>
        <v>19.047619047619047</v>
      </c>
      <c r="CE16">
        <f>((0/16)*100)</f>
        <v>0</v>
      </c>
      <c r="CF16">
        <f>((1/16)*100)</f>
        <v>6.25</v>
      </c>
      <c r="CG16">
        <f>((12/16)*100)</f>
        <v>75</v>
      </c>
      <c r="CH16">
        <f>((0/16)*100)</f>
        <v>0</v>
      </c>
      <c r="CI16">
        <f>((15/16)*100)</f>
        <v>93.75</v>
      </c>
      <c r="CJ16">
        <f>((4/16)*100)</f>
        <v>25</v>
      </c>
      <c r="CK16">
        <f>((3/20)*100)</f>
        <v>15</v>
      </c>
      <c r="CL16">
        <f>((15/20)*100)</f>
        <v>75</v>
      </c>
      <c r="CM16">
        <f>((3/20)*100)</f>
        <v>15</v>
      </c>
      <c r="CN16">
        <f>((12/18)*100)</f>
        <v>66.666666666666657</v>
      </c>
      <c r="CO16">
        <f>((4/18)*100)</f>
        <v>22.222222222222221</v>
      </c>
      <c r="CP16">
        <f>((3/18)*100)</f>
        <v>16.666666666666664</v>
      </c>
      <c r="CQ16">
        <f>$I16/$BG16</f>
        <v>109.22624417037665</v>
      </c>
      <c r="CR16">
        <f>$J16/$BH16</f>
        <v>102.63012323977409</v>
      </c>
      <c r="CS16">
        <f>$K16/$BI16</f>
        <v>101.6717095353404</v>
      </c>
      <c r="CT16">
        <f>$L16/$BJ16</f>
        <v>96.002275399192612</v>
      </c>
      <c r="CV16">
        <v>0.5</v>
      </c>
      <c r="CW16">
        <v>0.47222222222222221</v>
      </c>
      <c r="CX16">
        <v>0.11111111111111116</v>
      </c>
      <c r="CY16">
        <v>0.48648648648648651</v>
      </c>
      <c r="CZ16">
        <v>2.7027027027026973E-2</v>
      </c>
      <c r="DA16">
        <v>0.32432432432432434</v>
      </c>
      <c r="DB16">
        <v>0.45945945945945943</v>
      </c>
      <c r="DC16">
        <v>2.7027027027027029E-2</v>
      </c>
      <c r="DD16">
        <v>0.35135135135135137</v>
      </c>
      <c r="DE16">
        <v>0.10810810810810811</v>
      </c>
      <c r="DF16">
        <v>0.35897435897435892</v>
      </c>
      <c r="DG16">
        <v>0.38461538461538458</v>
      </c>
    </row>
    <row r="17" spans="1:111" x14ac:dyDescent="0.25">
      <c r="A17">
        <v>102.76962999999999</v>
      </c>
      <c r="B17">
        <v>5.7379889999999998</v>
      </c>
      <c r="C17">
        <v>111.890339</v>
      </c>
      <c r="D17">
        <v>7.5607049999999996</v>
      </c>
      <c r="E17">
        <v>100.607664</v>
      </c>
      <c r="F17">
        <v>4.117934</v>
      </c>
      <c r="G17">
        <v>92.162560999999982</v>
      </c>
      <c r="H17">
        <v>7.4931890000000001</v>
      </c>
      <c r="I17">
        <f>SQRT((ABS($A$18-$A$17)^2+(ABS($B$18-$B$17)^2)))</f>
        <v>17.165268151132853</v>
      </c>
      <c r="J17">
        <f>SQRT((ABS($C$18-$C$17)^2+(ABS($D$18-$D$17)^2)))</f>
        <v>15.886082109951612</v>
      </c>
      <c r="K17">
        <f>SQRT((ABS($E$18-$E$17)^2+(ABS($F$18-$F$17)^2)))</f>
        <v>18.444680473437593</v>
      </c>
      <c r="L17">
        <f>SQRT((ABS($G$18-$G$17)^2+(ABS($H$18-$H$17)^2)))</f>
        <v>18.716311936793041</v>
      </c>
      <c r="M17">
        <f>ABS($B$17-$D$17)</f>
        <v>1.8227159999999998</v>
      </c>
      <c r="N17">
        <f>ABS($F$17-$H$17)</f>
        <v>3.3752550000000001</v>
      </c>
      <c r="Q17">
        <f>SQRT((ABS($A$17-$E$17)^2+(ABS($B$17-$F$17)^2)))</f>
        <v>2.7016060386705103</v>
      </c>
      <c r="R17">
        <f>SQRT((ABS($C$17-$G$18)^2+(ABS($D$17-$H$18)^2)))</f>
        <v>1.068125418417238</v>
      </c>
      <c r="S17">
        <v>19</v>
      </c>
      <c r="T17">
        <v>1</v>
      </c>
      <c r="U17">
        <v>2</v>
      </c>
      <c r="V17">
        <v>10</v>
      </c>
      <c r="W17">
        <v>20</v>
      </c>
      <c r="X17">
        <v>1</v>
      </c>
      <c r="Y17">
        <v>14</v>
      </c>
      <c r="Z17">
        <v>8</v>
      </c>
      <c r="AA17">
        <v>18</v>
      </c>
      <c r="AB17">
        <v>5</v>
      </c>
      <c r="AC17">
        <v>14</v>
      </c>
      <c r="AD17">
        <v>2</v>
      </c>
      <c r="AE17">
        <v>19</v>
      </c>
      <c r="AF17">
        <v>10</v>
      </c>
      <c r="AG17">
        <v>8</v>
      </c>
      <c r="AH17">
        <v>2</v>
      </c>
      <c r="AI17">
        <v>18</v>
      </c>
      <c r="AJ17">
        <v>0</v>
      </c>
      <c r="AK17">
        <v>3</v>
      </c>
      <c r="AL17">
        <v>11</v>
      </c>
      <c r="AM17">
        <v>19</v>
      </c>
      <c r="AN17">
        <v>1</v>
      </c>
      <c r="AO17">
        <v>18</v>
      </c>
      <c r="AP17">
        <v>8</v>
      </c>
      <c r="AQ17">
        <v>24</v>
      </c>
      <c r="AR17">
        <v>7</v>
      </c>
      <c r="AS17">
        <v>18</v>
      </c>
      <c r="AT17">
        <v>7</v>
      </c>
      <c r="AU17">
        <v>20</v>
      </c>
      <c r="AV17">
        <v>11</v>
      </c>
      <c r="AW17">
        <v>8</v>
      </c>
      <c r="AX17">
        <v>7</v>
      </c>
      <c r="AY17">
        <f>(19/200)</f>
        <v>9.5000000000000001E-2</v>
      </c>
      <c r="AZ17">
        <f>(20/200)</f>
        <v>0.1</v>
      </c>
      <c r="BA17">
        <f>(18/200)</f>
        <v>0.09</v>
      </c>
      <c r="BB17">
        <f>(19/200)</f>
        <v>9.5000000000000001E-2</v>
      </c>
      <c r="BC17">
        <f>(18/200)</f>
        <v>0.09</v>
      </c>
      <c r="BD17">
        <f>(19/200)</f>
        <v>9.5000000000000001E-2</v>
      </c>
      <c r="BE17">
        <f>(24/200)</f>
        <v>0.12</v>
      </c>
      <c r="BF17">
        <f>(20/200)</f>
        <v>0.1</v>
      </c>
      <c r="BG17">
        <f>(0.095+0.09)</f>
        <v>0.185</v>
      </c>
      <c r="BH17">
        <f>(0.1+0.095)</f>
        <v>0.19500000000000001</v>
      </c>
      <c r="BI17">
        <f>(0.09+0.12)</f>
        <v>0.21</v>
      </c>
      <c r="BJ17">
        <f>(0.095+0.1)</f>
        <v>0.19500000000000001</v>
      </c>
      <c r="BK17">
        <f>((0.095/0.185)*100)</f>
        <v>51.351351351351347</v>
      </c>
      <c r="BL17">
        <f>((0.1/0.195)*100)</f>
        <v>51.282051282051292</v>
      </c>
      <c r="BM17">
        <f>((0.09/0.21)*100)</f>
        <v>42.857142857142854</v>
      </c>
      <c r="BN17">
        <f>((0.095/0.195)*100)</f>
        <v>48.717948717948715</v>
      </c>
      <c r="BO17">
        <f>((0.09/0.185)*100)</f>
        <v>48.648648648648646</v>
      </c>
      <c r="BP17">
        <f>((0.095/0.195)*100)</f>
        <v>48.717948717948715</v>
      </c>
      <c r="BQ17">
        <f>((0.12/0.21)*100)</f>
        <v>57.142857142857139</v>
      </c>
      <c r="BR17">
        <f>((0.1/0.195)*100)</f>
        <v>51.282051282051292</v>
      </c>
      <c r="BS17">
        <f>((1/19)*100)</f>
        <v>5.2631578947368416</v>
      </c>
      <c r="BT17">
        <f>((2/19)*100)</f>
        <v>10.526315789473683</v>
      </c>
      <c r="BU17">
        <f>((10/19)*100)</f>
        <v>52.631578947368418</v>
      </c>
      <c r="BV17">
        <f>((1/20)*100)</f>
        <v>5</v>
      </c>
      <c r="BW17">
        <f>((14/20)*100)</f>
        <v>70</v>
      </c>
      <c r="BX17">
        <f>((8/20)*100)</f>
        <v>40</v>
      </c>
      <c r="BY17">
        <f>((5/18)*100)</f>
        <v>27.777777777777779</v>
      </c>
      <c r="BZ17">
        <f>((14/18)*100)</f>
        <v>77.777777777777786</v>
      </c>
      <c r="CA17">
        <f>((2/18)*100)</f>
        <v>11.111111111111111</v>
      </c>
      <c r="CB17">
        <f>((10/19)*100)</f>
        <v>52.631578947368418</v>
      </c>
      <c r="CC17">
        <f>((8/19)*100)</f>
        <v>42.105263157894733</v>
      </c>
      <c r="CD17">
        <f>((2/19)*100)</f>
        <v>10.526315789473683</v>
      </c>
      <c r="CE17">
        <f>((0/18)*100)</f>
        <v>0</v>
      </c>
      <c r="CF17">
        <f>((3/18)*100)</f>
        <v>16.666666666666664</v>
      </c>
      <c r="CG17">
        <f>((11/18)*100)</f>
        <v>61.111111111111114</v>
      </c>
      <c r="CH17">
        <f>((1/19)*100)</f>
        <v>5.2631578947368416</v>
      </c>
      <c r="CI17">
        <f>((18/19)*100)</f>
        <v>94.73684210526315</v>
      </c>
      <c r="CJ17">
        <f>((8/19)*100)</f>
        <v>42.105263157894733</v>
      </c>
      <c r="CK17">
        <f>((7/24)*100)</f>
        <v>29.166666666666668</v>
      </c>
      <c r="CL17">
        <f>((18/24)*100)</f>
        <v>75</v>
      </c>
      <c r="CM17">
        <f>((7/24)*100)</f>
        <v>29.166666666666668</v>
      </c>
      <c r="CN17">
        <f>((11/20)*100)</f>
        <v>55.000000000000007</v>
      </c>
      <c r="CO17">
        <f>((8/20)*100)</f>
        <v>40</v>
      </c>
      <c r="CP17">
        <f>((7/20)*100)</f>
        <v>35</v>
      </c>
      <c r="CQ17">
        <f>$I17/$BG17</f>
        <v>92.785233249366769</v>
      </c>
      <c r="CR17">
        <f>$J17/$BH17</f>
        <v>81.467087743341594</v>
      </c>
      <c r="CS17">
        <f>$K17/$BI17</f>
        <v>87.831811778274258</v>
      </c>
      <c r="CT17">
        <f>$L17/$BJ17</f>
        <v>95.98108685534892</v>
      </c>
      <c r="CV17">
        <v>0.48648648648648651</v>
      </c>
      <c r="CW17">
        <v>0.45945945945945948</v>
      </c>
      <c r="CX17">
        <v>0.18918918918918914</v>
      </c>
      <c r="CY17">
        <v>0.46153846153846156</v>
      </c>
      <c r="CZ17">
        <v>2.5641025641025661E-2</v>
      </c>
      <c r="DA17">
        <v>0.30769230769230771</v>
      </c>
      <c r="DB17">
        <v>0.40476190476190477</v>
      </c>
      <c r="DC17">
        <v>9.5238095238095233E-2</v>
      </c>
      <c r="DD17">
        <v>0.38095238095238093</v>
      </c>
      <c r="DE17">
        <v>0.17948717948717949</v>
      </c>
      <c r="DF17">
        <v>0.30769230769230771</v>
      </c>
      <c r="DG17">
        <v>0.33333333333333337</v>
      </c>
    </row>
    <row r="18" spans="1:111" x14ac:dyDescent="0.25">
      <c r="A18">
        <v>119.93011999999999</v>
      </c>
      <c r="B18">
        <v>5.3330029999999997</v>
      </c>
      <c r="C18">
        <v>127.76723999999999</v>
      </c>
      <c r="D18">
        <v>7.0206869999999997</v>
      </c>
      <c r="E18">
        <v>119.051851</v>
      </c>
      <c r="F18">
        <v>4.2528550000000003</v>
      </c>
      <c r="G18">
        <v>110.876926</v>
      </c>
      <c r="H18">
        <v>7.2232349999999999</v>
      </c>
      <c r="I18">
        <f>SQRT((ABS($A$19-$A$18)^2+(ABS($B$19-$B$18)^2)))</f>
        <v>27.034398508672908</v>
      </c>
      <c r="J18">
        <f>SQRT((ABS($C$19-$C$18)^2+(ABS($D$19-$D$18)^2)))</f>
        <v>26.915973702149028</v>
      </c>
      <c r="K18">
        <f>SQRT((ABS($E$19-$E$18)^2+(ABS($F$19-$F$18)^2)))</f>
        <v>27.839913889446503</v>
      </c>
      <c r="L18">
        <f>SQRT((ABS($G$19-$G$18)^2+(ABS($H$19-$H$18)^2)))</f>
        <v>16.631130385574874</v>
      </c>
      <c r="M18">
        <f>ABS($B$18-$D$18)</f>
        <v>1.687684</v>
      </c>
      <c r="N18">
        <f>ABS($F$18-$H$18)</f>
        <v>2.9703799999999996</v>
      </c>
      <c r="Q18">
        <f>SQRT((ABS($A$18-$E$18)^2+(ABS($B$18-$F$18)^2)))</f>
        <v>1.392148030298854</v>
      </c>
      <c r="R18">
        <f>SQRT((ABS($C$18-$G$19)^2+(ABS($D$18-$H$19)^2)))</f>
        <v>0.48699075201485742</v>
      </c>
      <c r="S18">
        <v>21</v>
      </c>
      <c r="T18">
        <v>3</v>
      </c>
      <c r="U18">
        <v>5</v>
      </c>
      <c r="V18">
        <v>10</v>
      </c>
      <c r="W18">
        <v>23</v>
      </c>
      <c r="X18">
        <v>2</v>
      </c>
      <c r="Y18">
        <v>13</v>
      </c>
      <c r="Z18">
        <v>12</v>
      </c>
      <c r="AA18">
        <v>20</v>
      </c>
      <c r="AB18">
        <v>7</v>
      </c>
      <c r="AC18">
        <v>13</v>
      </c>
      <c r="AD18">
        <v>2</v>
      </c>
      <c r="AE18">
        <v>20</v>
      </c>
      <c r="AF18">
        <v>10</v>
      </c>
      <c r="AG18">
        <v>12</v>
      </c>
      <c r="AH18">
        <v>2</v>
      </c>
      <c r="AI18">
        <v>20</v>
      </c>
      <c r="AJ18">
        <v>1</v>
      </c>
      <c r="AK18">
        <v>7</v>
      </c>
      <c r="AL18">
        <v>11</v>
      </c>
      <c r="AM18">
        <v>18</v>
      </c>
      <c r="AN18">
        <v>0</v>
      </c>
      <c r="AO18">
        <v>14</v>
      </c>
      <c r="AP18">
        <v>10</v>
      </c>
      <c r="AQ18">
        <v>24</v>
      </c>
      <c r="AR18">
        <v>8</v>
      </c>
      <c r="AS18">
        <v>14</v>
      </c>
      <c r="AT18">
        <v>6</v>
      </c>
      <c r="AU18">
        <v>22</v>
      </c>
      <c r="AV18">
        <v>11</v>
      </c>
      <c r="AW18">
        <v>10</v>
      </c>
      <c r="AX18">
        <v>6</v>
      </c>
      <c r="AY18">
        <f>(21/200)</f>
        <v>0.105</v>
      </c>
      <c r="AZ18">
        <f>(23/200)</f>
        <v>0.115</v>
      </c>
      <c r="BA18">
        <f>(20/200)</f>
        <v>0.1</v>
      </c>
      <c r="BB18">
        <f>(20/200)</f>
        <v>0.1</v>
      </c>
      <c r="BC18">
        <f>(20/200)</f>
        <v>0.1</v>
      </c>
      <c r="BD18">
        <f>(18/200)</f>
        <v>0.09</v>
      </c>
      <c r="BE18">
        <f>(24/200)</f>
        <v>0.12</v>
      </c>
      <c r="BF18">
        <f>(22/200)</f>
        <v>0.11</v>
      </c>
      <c r="BG18">
        <f>(0.105+0.1)</f>
        <v>0.20500000000000002</v>
      </c>
      <c r="BH18">
        <f>(0.115+0.09)</f>
        <v>0.20500000000000002</v>
      </c>
      <c r="BI18">
        <f>(0.1+0.12)</f>
        <v>0.22</v>
      </c>
      <c r="BJ18">
        <f>(0.1+0.11)</f>
        <v>0.21000000000000002</v>
      </c>
      <c r="BK18">
        <f>((0.105/0.205)*100)</f>
        <v>51.219512195121951</v>
      </c>
      <c r="BL18">
        <f>((0.115/0.205)*100)</f>
        <v>56.09756097560976</v>
      </c>
      <c r="BM18">
        <f>((0.1/0.22)*100)</f>
        <v>45.45454545454546</v>
      </c>
      <c r="BN18">
        <f>((0.1/0.21)*100)</f>
        <v>47.61904761904762</v>
      </c>
      <c r="BO18">
        <f>((0.1/0.205)*100)</f>
        <v>48.780487804878057</v>
      </c>
      <c r="BP18">
        <f>((0.09/0.205)*100)</f>
        <v>43.902439024390247</v>
      </c>
      <c r="BQ18">
        <f>((0.12/0.22)*100)</f>
        <v>54.54545454545454</v>
      </c>
      <c r="BR18">
        <f>((0.11/0.21)*100)</f>
        <v>52.380952380952387</v>
      </c>
      <c r="BS18">
        <f>((3/21)*100)</f>
        <v>14.285714285714285</v>
      </c>
      <c r="BT18">
        <f>((5/21)*100)</f>
        <v>23.809523809523807</v>
      </c>
      <c r="BU18">
        <f>((10/21)*100)</f>
        <v>47.619047619047613</v>
      </c>
      <c r="BV18">
        <f>((2/23)*100)</f>
        <v>8.695652173913043</v>
      </c>
      <c r="BW18">
        <f>((13/23)*100)</f>
        <v>56.521739130434781</v>
      </c>
      <c r="BX18">
        <f>((12/23)*100)</f>
        <v>52.173913043478258</v>
      </c>
      <c r="BY18">
        <f>((7/20)*100)</f>
        <v>35</v>
      </c>
      <c r="BZ18">
        <f>((13/20)*100)</f>
        <v>65</v>
      </c>
      <c r="CA18">
        <f>((2/20)*100)</f>
        <v>10</v>
      </c>
      <c r="CB18">
        <f>((10/20)*100)</f>
        <v>50</v>
      </c>
      <c r="CC18">
        <f>((12/20)*100)</f>
        <v>60</v>
      </c>
      <c r="CD18">
        <f>((2/20)*100)</f>
        <v>10</v>
      </c>
      <c r="CE18">
        <f>((1/20)*100)</f>
        <v>5</v>
      </c>
      <c r="CF18">
        <f>((7/20)*100)</f>
        <v>35</v>
      </c>
      <c r="CG18">
        <f>((11/20)*100)</f>
        <v>55.000000000000007</v>
      </c>
      <c r="CH18">
        <f>((0/18)*100)</f>
        <v>0</v>
      </c>
      <c r="CI18">
        <f>((14/18)*100)</f>
        <v>77.777777777777786</v>
      </c>
      <c r="CJ18">
        <f>((10/18)*100)</f>
        <v>55.555555555555557</v>
      </c>
      <c r="CK18">
        <f>((8/24)*100)</f>
        <v>33.333333333333329</v>
      </c>
      <c r="CL18">
        <f>((14/24)*100)</f>
        <v>58.333333333333336</v>
      </c>
      <c r="CM18">
        <f>((6/24)*100)</f>
        <v>25</v>
      </c>
      <c r="CN18">
        <f>((11/22)*100)</f>
        <v>50</v>
      </c>
      <c r="CO18">
        <f>((10/22)*100)</f>
        <v>45.454545454545453</v>
      </c>
      <c r="CP18">
        <f>((6/22)*100)</f>
        <v>27.27272727272727</v>
      </c>
      <c r="CQ18">
        <f>$I18/$BG18</f>
        <v>131.87511467645319</v>
      </c>
      <c r="CR18">
        <f>$J18/$BH18</f>
        <v>131.29743269340989</v>
      </c>
      <c r="CS18">
        <f>$K18/$BI18</f>
        <v>126.54506313384775</v>
      </c>
      <c r="CT18">
        <f>$L18/$BJ18</f>
        <v>79.195858978927959</v>
      </c>
      <c r="CV18">
        <v>0.48780487804878048</v>
      </c>
      <c r="CW18">
        <v>0.3902439024390244</v>
      </c>
      <c r="CX18">
        <v>0.21951219512195119</v>
      </c>
      <c r="CY18">
        <v>0.48780487804878048</v>
      </c>
      <c r="CZ18">
        <v>9.7560975609756073E-2</v>
      </c>
      <c r="DA18">
        <v>0.26829268292682928</v>
      </c>
      <c r="DB18">
        <v>0.36363636363636365</v>
      </c>
      <c r="DC18">
        <v>0.15909090909090909</v>
      </c>
      <c r="DD18">
        <v>0.40909090909090912</v>
      </c>
      <c r="DE18">
        <v>0.23076923076923078</v>
      </c>
      <c r="DF18">
        <v>0.2857142857142857</v>
      </c>
      <c r="DG18">
        <v>0.38095238095238093</v>
      </c>
    </row>
    <row r="19" spans="1:111" x14ac:dyDescent="0.25">
      <c r="A19">
        <v>146.95622599999999</v>
      </c>
      <c r="B19">
        <v>4.6634529999999996</v>
      </c>
      <c r="C19">
        <v>154.68301299999999</v>
      </c>
      <c r="D19">
        <v>7.1246299999999998</v>
      </c>
      <c r="E19">
        <v>146.891231</v>
      </c>
      <c r="F19">
        <v>4.0804410000000004</v>
      </c>
      <c r="G19">
        <v>127.49695199999999</v>
      </c>
      <c r="H19">
        <v>6.6155889999999999</v>
      </c>
      <c r="I19">
        <f>SQRT((ABS($A$20-$A$19)^2+(ABS($B$20-$B$19)^2)))</f>
        <v>16.115875207846493</v>
      </c>
      <c r="J19">
        <f>SQRT((ABS($C$20-$C$19)^2+(ABS($D$20-$D$19)^2)))</f>
        <v>17.142152597644579</v>
      </c>
      <c r="K19">
        <f>SQRT((ABS($E$20-$E$19)^2+(ABS($F$20-$F$19)^2)))</f>
        <v>16.435670200689341</v>
      </c>
      <c r="L19">
        <f>SQRT((ABS($G$20-$G$19)^2+(ABS($H$20-$H$19)^2)))</f>
        <v>27.381965578095368</v>
      </c>
      <c r="M19">
        <f>ABS($B$19-$D$19)</f>
        <v>2.4611770000000002</v>
      </c>
      <c r="N19">
        <f>ABS($F$19-$H$19)</f>
        <v>2.5351479999999995</v>
      </c>
      <c r="Q19">
        <f>SQRT((ABS($A$19-$E$19)^2+(ABS($B$19-$F$19)^2)))</f>
        <v>0.58662368019795852</v>
      </c>
      <c r="R19">
        <f>SQRT((ABS($C$19-$G$20)^2+(ABS($D$19-$H$20)^2)))</f>
        <v>0.32406525307412681</v>
      </c>
      <c r="S19">
        <v>19</v>
      </c>
      <c r="T19">
        <v>0</v>
      </c>
      <c r="U19">
        <v>7</v>
      </c>
      <c r="V19">
        <v>10</v>
      </c>
      <c r="W19">
        <v>19</v>
      </c>
      <c r="X19">
        <v>1</v>
      </c>
      <c r="Y19">
        <v>8</v>
      </c>
      <c r="Z19">
        <v>9</v>
      </c>
      <c r="AA19">
        <v>18</v>
      </c>
      <c r="AB19">
        <v>11</v>
      </c>
      <c r="AC19">
        <v>8</v>
      </c>
      <c r="AD19">
        <v>0</v>
      </c>
      <c r="AE19">
        <v>21</v>
      </c>
      <c r="AF19">
        <v>10</v>
      </c>
      <c r="AG19">
        <v>9</v>
      </c>
      <c r="AH19">
        <v>0</v>
      </c>
      <c r="AI19">
        <v>21</v>
      </c>
      <c r="AJ19">
        <v>0</v>
      </c>
      <c r="AK19">
        <v>8</v>
      </c>
      <c r="AL19">
        <v>11</v>
      </c>
      <c r="AM19">
        <v>21</v>
      </c>
      <c r="AN19">
        <v>2</v>
      </c>
      <c r="AO19">
        <v>14</v>
      </c>
      <c r="AP19">
        <v>9</v>
      </c>
      <c r="AQ19">
        <v>25</v>
      </c>
      <c r="AR19">
        <v>13</v>
      </c>
      <c r="AS19">
        <v>14</v>
      </c>
      <c r="AT19">
        <v>4</v>
      </c>
      <c r="AU19">
        <v>20</v>
      </c>
      <c r="AV19">
        <v>11</v>
      </c>
      <c r="AW19">
        <v>9</v>
      </c>
      <c r="AX19">
        <v>2</v>
      </c>
      <c r="AY19">
        <f>(19/200)</f>
        <v>9.5000000000000001E-2</v>
      </c>
      <c r="AZ19">
        <f>(19/200)</f>
        <v>9.5000000000000001E-2</v>
      </c>
      <c r="BA19">
        <f>(18/200)</f>
        <v>0.09</v>
      </c>
      <c r="BB19">
        <f>(21/200)</f>
        <v>0.105</v>
      </c>
      <c r="BC19">
        <f>(21/200)</f>
        <v>0.105</v>
      </c>
      <c r="BD19">
        <f>(21/200)</f>
        <v>0.105</v>
      </c>
      <c r="BE19">
        <f>(25/200)</f>
        <v>0.125</v>
      </c>
      <c r="BF19">
        <f>(20/200)</f>
        <v>0.1</v>
      </c>
      <c r="BG19">
        <f>(0.095+0.105)</f>
        <v>0.2</v>
      </c>
      <c r="BH19">
        <f>(0.095+0.105)</f>
        <v>0.2</v>
      </c>
      <c r="BI19">
        <f>(0.09+0.125)</f>
        <v>0.215</v>
      </c>
      <c r="BJ19">
        <f>(0.105+0.1)</f>
        <v>0.20500000000000002</v>
      </c>
      <c r="BK19">
        <f>((0.095/0.2)*100)</f>
        <v>47.5</v>
      </c>
      <c r="BL19">
        <f>((0.095/0.2)*100)</f>
        <v>47.5</v>
      </c>
      <c r="BM19">
        <f>((0.09/0.215)*100)</f>
        <v>41.860465116279066</v>
      </c>
      <c r="BN19">
        <f>((0.105/0.205)*100)</f>
        <v>51.219512195121951</v>
      </c>
      <c r="BO19">
        <f>((0.105/0.2)*100)</f>
        <v>52.499999999999993</v>
      </c>
      <c r="BP19">
        <f>((0.105/0.2)*100)</f>
        <v>52.499999999999993</v>
      </c>
      <c r="BQ19">
        <f>((0.125/0.215)*100)</f>
        <v>58.139534883720934</v>
      </c>
      <c r="BR19">
        <f>((0.1/0.205)*100)</f>
        <v>48.780487804878057</v>
      </c>
      <c r="BS19">
        <f>((0/19)*100)</f>
        <v>0</v>
      </c>
      <c r="BT19">
        <f>((7/19)*100)</f>
        <v>36.84210526315789</v>
      </c>
      <c r="BU19">
        <f>((10/19)*100)</f>
        <v>52.631578947368418</v>
      </c>
      <c r="BV19">
        <f>((1/19)*100)</f>
        <v>5.2631578947368416</v>
      </c>
      <c r="BW19">
        <f>((8/19)*100)</f>
        <v>42.105263157894733</v>
      </c>
      <c r="BX19">
        <f>((9/19)*100)</f>
        <v>47.368421052631575</v>
      </c>
      <c r="BY19">
        <f>((11/18)*100)</f>
        <v>61.111111111111114</v>
      </c>
      <c r="BZ19">
        <f>((8/18)*100)</f>
        <v>44.444444444444443</v>
      </c>
      <c r="CA19">
        <f>((0/18)*100)</f>
        <v>0</v>
      </c>
      <c r="CB19">
        <f>((10/21)*100)</f>
        <v>47.619047619047613</v>
      </c>
      <c r="CC19">
        <f>((9/21)*100)</f>
        <v>42.857142857142854</v>
      </c>
      <c r="CD19">
        <f>((0/21)*100)</f>
        <v>0</v>
      </c>
      <c r="CE19">
        <f>((0/21)*100)</f>
        <v>0</v>
      </c>
      <c r="CF19">
        <f>((8/21)*100)</f>
        <v>38.095238095238095</v>
      </c>
      <c r="CG19">
        <f>((11/21)*100)</f>
        <v>52.380952380952387</v>
      </c>
      <c r="CH19">
        <f>((2/21)*100)</f>
        <v>9.5238095238095237</v>
      </c>
      <c r="CI19">
        <f>((14/21)*100)</f>
        <v>66.666666666666657</v>
      </c>
      <c r="CJ19">
        <f>((9/21)*100)</f>
        <v>42.857142857142854</v>
      </c>
      <c r="CK19">
        <f>((13/25)*100)</f>
        <v>52</v>
      </c>
      <c r="CL19">
        <f>((14/25)*100)</f>
        <v>56.000000000000007</v>
      </c>
      <c r="CM19">
        <f>((4/25)*100)</f>
        <v>16</v>
      </c>
      <c r="CN19">
        <f>((11/20)*100)</f>
        <v>55.000000000000007</v>
      </c>
      <c r="CO19">
        <f>((9/20)*100)</f>
        <v>45</v>
      </c>
      <c r="CP19">
        <f>((2/20)*100)</f>
        <v>10</v>
      </c>
      <c r="CQ19">
        <f>$I19/$BG19</f>
        <v>80.579376039232457</v>
      </c>
      <c r="CR19">
        <f>$J19/$BH19</f>
        <v>85.710762988222882</v>
      </c>
      <c r="CS19">
        <f>$K19/$BI19</f>
        <v>76.444977677624848</v>
      </c>
      <c r="CT19">
        <f>$L19/$BJ19</f>
        <v>133.57056379558716</v>
      </c>
      <c r="CV19">
        <v>0.47499999999999998</v>
      </c>
      <c r="CW19">
        <v>0.3</v>
      </c>
      <c r="CX19">
        <v>0.25</v>
      </c>
      <c r="CY19">
        <v>0.47499999999999998</v>
      </c>
      <c r="CZ19">
        <v>0.17500000000000004</v>
      </c>
      <c r="DA19">
        <v>0.25</v>
      </c>
      <c r="DB19">
        <v>0.27906976744186052</v>
      </c>
      <c r="DC19">
        <v>0.23255813953488372</v>
      </c>
      <c r="DD19">
        <v>0.46511627906976744</v>
      </c>
      <c r="DE19">
        <v>0.23809523809523808</v>
      </c>
      <c r="DF19">
        <v>0.26829268292682928</v>
      </c>
      <c r="DG19">
        <v>0.43902439024390238</v>
      </c>
    </row>
    <row r="20" spans="1:111" x14ac:dyDescent="0.25">
      <c r="A20">
        <v>163.05908099999999</v>
      </c>
      <c r="B20">
        <v>5.3111370000000004</v>
      </c>
      <c r="C20">
        <v>171.82467599999998</v>
      </c>
      <c r="D20">
        <v>6.9950720000000004</v>
      </c>
      <c r="E20">
        <v>163.31872899999999</v>
      </c>
      <c r="F20">
        <v>4.5986729999999998</v>
      </c>
      <c r="G20">
        <v>154.87777599999998</v>
      </c>
      <c r="H20">
        <v>6.865621</v>
      </c>
      <c r="I20">
        <f>SQRT((ABS($A$21-$A$20)^2+(ABS($B$21-$B$20)^2)))</f>
        <v>16.899791614420732</v>
      </c>
      <c r="J20">
        <f>SQRT((ABS($C$21-$C$20)^2+(ABS($D$21-$D$20)^2)))</f>
        <v>16.365817427839051</v>
      </c>
      <c r="K20">
        <f>SQRT((ABS($E$21-$E$20)^2+(ABS($F$21-$F$20)^2)))</f>
        <v>17.086721685537334</v>
      </c>
      <c r="L20">
        <f>SQRT((ABS($G$21-$G$20)^2+(ABS($H$21-$H$20)^2)))</f>
        <v>17.144720753692368</v>
      </c>
      <c r="M20">
        <f>ABS($B$20-$D$20)</f>
        <v>1.683935</v>
      </c>
      <c r="N20">
        <f>ABS($F$20-$H$20)</f>
        <v>2.2669480000000002</v>
      </c>
      <c r="Q20">
        <f>SQRT((ABS($A$20-$E$20)^2+(ABS($B$20-$F$20)^2)))</f>
        <v>0.75830207384656423</v>
      </c>
      <c r="R20">
        <f>SQRT((ABS($C$20-$G$21)^2+(ABS($D$20-$H$21)^2)))</f>
        <v>0.275136119789819</v>
      </c>
      <c r="S20">
        <v>21</v>
      </c>
      <c r="T20">
        <v>2</v>
      </c>
      <c r="U20">
        <v>11</v>
      </c>
      <c r="V20">
        <v>7</v>
      </c>
      <c r="W20">
        <v>24</v>
      </c>
      <c r="X20">
        <v>3</v>
      </c>
      <c r="Y20">
        <v>9</v>
      </c>
      <c r="Z20">
        <v>14</v>
      </c>
      <c r="AA20">
        <v>23</v>
      </c>
      <c r="AB20">
        <v>16</v>
      </c>
      <c r="AC20">
        <v>9</v>
      </c>
      <c r="AD20">
        <v>0</v>
      </c>
      <c r="AE20">
        <v>20</v>
      </c>
      <c r="AF20">
        <v>7</v>
      </c>
      <c r="AG20">
        <v>14</v>
      </c>
      <c r="AH20">
        <v>0</v>
      </c>
      <c r="AI20">
        <v>20</v>
      </c>
      <c r="AJ20">
        <v>2</v>
      </c>
      <c r="AK20">
        <v>13</v>
      </c>
      <c r="AL20">
        <v>9</v>
      </c>
      <c r="AM20">
        <v>19</v>
      </c>
      <c r="AN20">
        <v>0</v>
      </c>
      <c r="AO20">
        <v>9</v>
      </c>
      <c r="AP20">
        <v>13</v>
      </c>
      <c r="AQ20">
        <v>24</v>
      </c>
      <c r="AR20">
        <v>14</v>
      </c>
      <c r="AS20">
        <v>9</v>
      </c>
      <c r="AT20">
        <v>4</v>
      </c>
      <c r="AU20">
        <v>23</v>
      </c>
      <c r="AV20">
        <v>9</v>
      </c>
      <c r="AW20">
        <v>13</v>
      </c>
      <c r="AX20">
        <v>5</v>
      </c>
      <c r="AY20">
        <f>(21/200)</f>
        <v>0.105</v>
      </c>
      <c r="AZ20">
        <f>(24/200)</f>
        <v>0.12</v>
      </c>
      <c r="BA20">
        <f>(23/200)</f>
        <v>0.115</v>
      </c>
      <c r="BB20">
        <f>(20/200)</f>
        <v>0.1</v>
      </c>
      <c r="BC20">
        <f>(20/200)</f>
        <v>0.1</v>
      </c>
      <c r="BD20">
        <f>(19/200)</f>
        <v>9.5000000000000001E-2</v>
      </c>
      <c r="BE20">
        <f>(24/200)</f>
        <v>0.12</v>
      </c>
      <c r="BF20">
        <f>(23/200)</f>
        <v>0.115</v>
      </c>
      <c r="BG20">
        <f>(0.105+0.1)</f>
        <v>0.20500000000000002</v>
      </c>
      <c r="BH20">
        <f>(0.12+0.095)</f>
        <v>0.215</v>
      </c>
      <c r="BI20">
        <f>(0.115+0.12)</f>
        <v>0.23499999999999999</v>
      </c>
      <c r="BJ20">
        <f>(0.1+0.115)</f>
        <v>0.21500000000000002</v>
      </c>
      <c r="BK20">
        <f>((0.105/0.205)*100)</f>
        <v>51.219512195121951</v>
      </c>
      <c r="BL20">
        <f>((0.12/0.215)*100)</f>
        <v>55.813953488372093</v>
      </c>
      <c r="BM20">
        <f>((0.115/0.235)*100)</f>
        <v>48.936170212765958</v>
      </c>
      <c r="BN20">
        <f>((0.1/0.215)*100)</f>
        <v>46.511627906976749</v>
      </c>
      <c r="BO20">
        <f>((0.1/0.205)*100)</f>
        <v>48.780487804878057</v>
      </c>
      <c r="BP20">
        <f>((0.095/0.215)*100)</f>
        <v>44.186046511627907</v>
      </c>
      <c r="BQ20">
        <f>((0.12/0.235)*100)</f>
        <v>51.063829787234042</v>
      </c>
      <c r="BR20">
        <f>((0.115/0.215)*100)</f>
        <v>53.488372093023258</v>
      </c>
      <c r="BS20">
        <f>((2/21)*100)</f>
        <v>9.5238095238095237</v>
      </c>
      <c r="BT20">
        <f>((11/21)*100)</f>
        <v>52.380952380952387</v>
      </c>
      <c r="BU20">
        <f>((7/21)*100)</f>
        <v>33.333333333333329</v>
      </c>
      <c r="BV20">
        <f>((3/24)*100)</f>
        <v>12.5</v>
      </c>
      <c r="BW20">
        <f>((9/24)*100)</f>
        <v>37.5</v>
      </c>
      <c r="BX20">
        <f>((14/24)*100)</f>
        <v>58.333333333333336</v>
      </c>
      <c r="BY20">
        <f>((16/23)*100)</f>
        <v>69.565217391304344</v>
      </c>
      <c r="BZ20">
        <f>((9/23)*100)</f>
        <v>39.130434782608695</v>
      </c>
      <c r="CA20">
        <f>((0/23)*100)</f>
        <v>0</v>
      </c>
      <c r="CB20">
        <f>((7/20)*100)</f>
        <v>35</v>
      </c>
      <c r="CC20">
        <f>((14/20)*100)</f>
        <v>70</v>
      </c>
      <c r="CD20">
        <f>((0/20)*100)</f>
        <v>0</v>
      </c>
      <c r="CE20">
        <f>((2/20)*100)</f>
        <v>10</v>
      </c>
      <c r="CF20">
        <f>((13/20)*100)</f>
        <v>65</v>
      </c>
      <c r="CG20">
        <f>((9/20)*100)</f>
        <v>45</v>
      </c>
      <c r="CH20">
        <f>((0/19)*100)</f>
        <v>0</v>
      </c>
      <c r="CI20">
        <f>((9/19)*100)</f>
        <v>47.368421052631575</v>
      </c>
      <c r="CJ20">
        <f>((13/19)*100)</f>
        <v>68.421052631578945</v>
      </c>
      <c r="CK20">
        <f>((14/24)*100)</f>
        <v>58.333333333333336</v>
      </c>
      <c r="CL20">
        <f>((9/24)*100)</f>
        <v>37.5</v>
      </c>
      <c r="CM20">
        <f>((4/24)*100)</f>
        <v>16.666666666666664</v>
      </c>
      <c r="CN20">
        <f>((9/23)*100)</f>
        <v>39.130434782608695</v>
      </c>
      <c r="CO20">
        <f>((13/23)*100)</f>
        <v>56.521739130434781</v>
      </c>
      <c r="CP20">
        <f>((5/23)*100)</f>
        <v>21.739130434782609</v>
      </c>
      <c r="CQ20">
        <f>$I20/$BG20</f>
        <v>82.438007875223079</v>
      </c>
      <c r="CR20">
        <f>$J20/$BH20</f>
        <v>76.120081059716512</v>
      </c>
      <c r="CS20">
        <f>$K20/$BI20</f>
        <v>72.709453981009943</v>
      </c>
      <c r="CT20">
        <f>$L20/$BJ20</f>
        <v>79.742887226476128</v>
      </c>
      <c r="CV20">
        <v>0.48780487804878048</v>
      </c>
      <c r="CW20">
        <v>0.24390243902439024</v>
      </c>
      <c r="CX20">
        <v>0.26829268292682928</v>
      </c>
      <c r="CY20">
        <v>0.46511627906976749</v>
      </c>
      <c r="CZ20">
        <v>0.23255813953488369</v>
      </c>
      <c r="DA20">
        <v>0.23255813953488372</v>
      </c>
      <c r="DB20">
        <v>0.21276595744680848</v>
      </c>
      <c r="DC20">
        <v>0.2978723404255319</v>
      </c>
      <c r="DD20">
        <v>0.48936170212765961</v>
      </c>
      <c r="DE20">
        <v>0.26829268292682928</v>
      </c>
      <c r="DF20">
        <v>0.23255813953488369</v>
      </c>
      <c r="DG20">
        <v>0.46511627906976749</v>
      </c>
    </row>
    <row r="21" spans="1:111" x14ac:dyDescent="0.25">
      <c r="A21">
        <v>179.94099</v>
      </c>
      <c r="B21">
        <v>6.0883789999999998</v>
      </c>
      <c r="C21">
        <v>188.187288</v>
      </c>
      <c r="D21">
        <v>7.3189679999999999</v>
      </c>
      <c r="E21">
        <v>180.39550499999999</v>
      </c>
      <c r="F21">
        <v>5.1815790000000002</v>
      </c>
      <c r="G21">
        <v>172.01943899999998</v>
      </c>
      <c r="H21">
        <v>7.1894099999999996</v>
      </c>
      <c r="I21">
        <f>SQRT((ABS($A$22-$A$21)^2+(ABS($B$22-$B$21)^2)))</f>
        <v>15.869137530794298</v>
      </c>
      <c r="J21">
        <f>SQRT((ABS($C$22-$C$21)^2+(ABS($D$22-$D$21)^2)))</f>
        <v>16.532756171129645</v>
      </c>
      <c r="K21">
        <f>SQRT((ABS($E$22-$E$21)^2+(ABS($F$22-$F$21)^2)))</f>
        <v>17.730424653981679</v>
      </c>
      <c r="L21">
        <f>SQRT((ABS($G$22-$G$21)^2+(ABS($H$22-$H$21)^2)))</f>
        <v>17.531877713826486</v>
      </c>
      <c r="M21">
        <f>ABS($B$21-$D$21)</f>
        <v>1.2305890000000002</v>
      </c>
      <c r="N21">
        <f>ABS($F$21-$H$21)</f>
        <v>2.0078309999999995</v>
      </c>
      <c r="Q21">
        <f>SQRT((ABS($A$21-$E$21)^2+(ABS($B$21-$F$21)^2)))</f>
        <v>1.0143323544208707</v>
      </c>
      <c r="R21">
        <f>SQRT((ABS($C$21-$G$22)^2+(ABS($D$21-$H$22)^2)))</f>
        <v>1.3635500000000036</v>
      </c>
      <c r="S21">
        <v>26</v>
      </c>
      <c r="T21">
        <v>2</v>
      </c>
      <c r="U21">
        <v>16</v>
      </c>
      <c r="V21">
        <v>4</v>
      </c>
      <c r="W21">
        <v>23</v>
      </c>
      <c r="X21">
        <v>1</v>
      </c>
      <c r="Y21">
        <v>6</v>
      </c>
      <c r="Z21">
        <v>14</v>
      </c>
      <c r="AA21">
        <v>21</v>
      </c>
      <c r="AB21">
        <v>16</v>
      </c>
      <c r="AC21">
        <v>6</v>
      </c>
      <c r="AD21">
        <v>0</v>
      </c>
      <c r="AE21">
        <v>21</v>
      </c>
      <c r="AF21">
        <v>4</v>
      </c>
      <c r="AG21">
        <v>14</v>
      </c>
      <c r="AH21">
        <v>0</v>
      </c>
      <c r="AI21">
        <v>21</v>
      </c>
      <c r="AJ21">
        <v>0</v>
      </c>
      <c r="AK21">
        <v>14</v>
      </c>
      <c r="AL21">
        <v>8</v>
      </c>
      <c r="AM21">
        <v>27</v>
      </c>
      <c r="AN21">
        <v>3</v>
      </c>
      <c r="AO21">
        <v>13</v>
      </c>
      <c r="AP21">
        <v>20</v>
      </c>
      <c r="AQ21">
        <v>30</v>
      </c>
      <c r="AR21">
        <v>20</v>
      </c>
      <c r="AS21">
        <v>13</v>
      </c>
      <c r="AT21">
        <v>9</v>
      </c>
      <c r="AU21">
        <v>30</v>
      </c>
      <c r="AV21">
        <v>8</v>
      </c>
      <c r="AW21">
        <v>20</v>
      </c>
      <c r="AX21">
        <v>7</v>
      </c>
      <c r="AY21">
        <f>(26/200)</f>
        <v>0.13</v>
      </c>
      <c r="AZ21">
        <f>(23/200)</f>
        <v>0.115</v>
      </c>
      <c r="BA21">
        <f>(21/200)</f>
        <v>0.105</v>
      </c>
      <c r="BB21">
        <f>(21/200)</f>
        <v>0.105</v>
      </c>
      <c r="BC21">
        <f>(21/200)</f>
        <v>0.105</v>
      </c>
      <c r="BD21">
        <f>(27/200)</f>
        <v>0.13500000000000001</v>
      </c>
      <c r="BE21">
        <f>(30/200)</f>
        <v>0.15</v>
      </c>
      <c r="BF21">
        <f>(30/200)</f>
        <v>0.15</v>
      </c>
      <c r="BG21">
        <f>(0.13+0.105)</f>
        <v>0.23499999999999999</v>
      </c>
      <c r="BH21">
        <f>(0.115+0.135)</f>
        <v>0.25</v>
      </c>
      <c r="BI21">
        <f>(0.105+0.15)</f>
        <v>0.255</v>
      </c>
      <c r="BJ21">
        <f>(0.105+0.15)</f>
        <v>0.255</v>
      </c>
      <c r="BK21">
        <f>((0.13/0.235)*100)</f>
        <v>55.319148936170215</v>
      </c>
      <c r="BL21">
        <f>((0.115/0.25)*100)</f>
        <v>46</v>
      </c>
      <c r="BM21">
        <f>((0.105/0.255)*100)</f>
        <v>41.17647058823529</v>
      </c>
      <c r="BN21">
        <f>((0.105/0.255)*100)</f>
        <v>41.17647058823529</v>
      </c>
      <c r="BO21">
        <f>((0.105/0.235)*100)</f>
        <v>44.680851063829792</v>
      </c>
      <c r="BP21">
        <f>((0.135/0.25)*100)</f>
        <v>54</v>
      </c>
      <c r="BQ21">
        <f>((0.15/0.255)*100)</f>
        <v>58.82352941176471</v>
      </c>
      <c r="BR21">
        <f>((0.15/0.255)*100)</f>
        <v>58.82352941176471</v>
      </c>
      <c r="BS21">
        <f>((2/26)*100)</f>
        <v>7.6923076923076925</v>
      </c>
      <c r="BT21">
        <f>((16/26)*100)</f>
        <v>61.53846153846154</v>
      </c>
      <c r="BU21">
        <f>((4/26)*100)</f>
        <v>15.384615384615385</v>
      </c>
      <c r="BV21">
        <f>((1/23)*100)</f>
        <v>4.3478260869565215</v>
      </c>
      <c r="BW21">
        <f>((6/23)*100)</f>
        <v>26.086956521739129</v>
      </c>
      <c r="BX21">
        <f>((14/23)*100)</f>
        <v>60.869565217391312</v>
      </c>
      <c r="BY21">
        <f>((16/21)*100)</f>
        <v>76.19047619047619</v>
      </c>
      <c r="BZ21">
        <f>((6/21)*100)</f>
        <v>28.571428571428569</v>
      </c>
      <c r="CA21">
        <f>((0/21)*100)</f>
        <v>0</v>
      </c>
      <c r="CB21">
        <f>((4/21)*100)</f>
        <v>19.047619047619047</v>
      </c>
      <c r="CC21">
        <f>((14/21)*100)</f>
        <v>66.666666666666657</v>
      </c>
      <c r="CD21">
        <f>((0/21)*100)</f>
        <v>0</v>
      </c>
      <c r="CE21">
        <f>((0/21)*100)</f>
        <v>0</v>
      </c>
      <c r="CF21">
        <f>((14/21)*100)</f>
        <v>66.666666666666657</v>
      </c>
      <c r="CG21">
        <f>((8/21)*100)</f>
        <v>38.095238095238095</v>
      </c>
      <c r="CH21">
        <f>((3/27)*100)</f>
        <v>11.111111111111111</v>
      </c>
      <c r="CI21">
        <f>((13/27)*100)</f>
        <v>48.148148148148145</v>
      </c>
      <c r="CJ21">
        <f>((20/27)*100)</f>
        <v>74.074074074074076</v>
      </c>
      <c r="CK21">
        <f>((20/30)*100)</f>
        <v>66.666666666666657</v>
      </c>
      <c r="CL21">
        <f>((13/30)*100)</f>
        <v>43.333333333333336</v>
      </c>
      <c r="CM21">
        <f>((9/30)*100)</f>
        <v>30</v>
      </c>
      <c r="CN21">
        <f>((8/30)*100)</f>
        <v>26.666666666666668</v>
      </c>
      <c r="CO21">
        <f>((20/30)*100)</f>
        <v>66.666666666666657</v>
      </c>
      <c r="CP21">
        <f>((7/30)*100)</f>
        <v>23.333333333333332</v>
      </c>
      <c r="CQ21">
        <f>$I21/$BG21</f>
        <v>67.52824481189063</v>
      </c>
      <c r="CR21">
        <f>$J21/$BH21</f>
        <v>66.131024684518579</v>
      </c>
      <c r="CS21">
        <f>$K21/$BI21</f>
        <v>69.53107707443796</v>
      </c>
      <c r="CT21">
        <f>$L21/$BJ21</f>
        <v>68.752461622848969</v>
      </c>
      <c r="CV21">
        <v>0.48936170212765961</v>
      </c>
      <c r="CW21">
        <v>0.21276595744680851</v>
      </c>
      <c r="CX21">
        <v>0.27659574468085102</v>
      </c>
      <c r="CY21">
        <v>0.48</v>
      </c>
      <c r="CZ21">
        <v>0.28000000000000003</v>
      </c>
      <c r="DA21">
        <v>0.18</v>
      </c>
      <c r="DB21">
        <v>0.19607843137254899</v>
      </c>
      <c r="DC21">
        <v>0.29411764705882354</v>
      </c>
      <c r="DD21">
        <v>0.47058823529411764</v>
      </c>
      <c r="DE21">
        <v>0.30232558139534882</v>
      </c>
      <c r="DF21">
        <v>0.19607843137254899</v>
      </c>
      <c r="DG21">
        <v>0.47058823529411764</v>
      </c>
    </row>
    <row r="22" spans="1:111" x14ac:dyDescent="0.25">
      <c r="A22">
        <v>195.784198</v>
      </c>
      <c r="B22">
        <v>5.1815790000000002</v>
      </c>
      <c r="C22">
        <v>204.70469900000001</v>
      </c>
      <c r="D22">
        <v>6.6068160000000002</v>
      </c>
      <c r="E22">
        <v>198.121669</v>
      </c>
      <c r="F22">
        <v>4.7929040000000001</v>
      </c>
      <c r="G22">
        <v>189.550838</v>
      </c>
      <c r="H22">
        <v>7.3189679999999999</v>
      </c>
      <c r="I22">
        <f>SQRT((ABS($A$23-$A$22)^2+(ABS($B$23-$B$22)^2)))</f>
        <v>15.305667426392416</v>
      </c>
      <c r="J22">
        <f>SQRT((ABS($C$23-$C$22)^2+(ABS($D$23-$D$22)^2)))</f>
        <v>13.916589559665425</v>
      </c>
      <c r="K22">
        <f>SQRT((ABS($E$23-$E$22)^2+(ABS($F$23-$F$22)^2)))</f>
        <v>15.982894914092551</v>
      </c>
      <c r="L22">
        <f>SQRT((ABS($G$23-$G$22)^2+(ABS($H$23-$H$22)^2)))</f>
        <v>16.732458203681418</v>
      </c>
      <c r="M22">
        <f>ABS($B$22-$D$22)</f>
        <v>1.4252370000000001</v>
      </c>
      <c r="N22">
        <f>ABS($F$22-$H$22)</f>
        <v>2.5260639999999999</v>
      </c>
      <c r="Q22">
        <f>SQRT((ABS($A$22-$E$22)^2+(ABS($B$22-$F$22)^2)))</f>
        <v>2.3695651355187453</v>
      </c>
      <c r="R22">
        <f>SQRT((ABS($C$22-$G$23)^2+(ABS($D$22-$H$23)^2)))</f>
        <v>1.6185600846508421</v>
      </c>
      <c r="S22">
        <v>22</v>
      </c>
      <c r="T22">
        <v>1</v>
      </c>
      <c r="U22">
        <v>16</v>
      </c>
      <c r="V22">
        <v>6</v>
      </c>
      <c r="W22">
        <v>22</v>
      </c>
      <c r="X22">
        <v>0</v>
      </c>
      <c r="Y22">
        <v>5</v>
      </c>
      <c r="Z22">
        <v>17</v>
      </c>
      <c r="AA22">
        <v>25</v>
      </c>
      <c r="AB22">
        <v>19</v>
      </c>
      <c r="AC22">
        <v>5</v>
      </c>
      <c r="AD22">
        <v>0</v>
      </c>
      <c r="AE22">
        <v>24</v>
      </c>
      <c r="AF22">
        <v>6</v>
      </c>
      <c r="AG22">
        <v>17</v>
      </c>
      <c r="AH22">
        <v>0</v>
      </c>
      <c r="AI22">
        <v>25</v>
      </c>
      <c r="AJ22">
        <v>3</v>
      </c>
      <c r="AK22">
        <v>20</v>
      </c>
      <c r="AL22">
        <v>8</v>
      </c>
      <c r="AM22">
        <v>22</v>
      </c>
      <c r="AN22">
        <v>1</v>
      </c>
      <c r="AO22">
        <v>7</v>
      </c>
      <c r="AP22">
        <v>15</v>
      </c>
      <c r="AQ22">
        <v>24</v>
      </c>
      <c r="AR22">
        <v>18</v>
      </c>
      <c r="AS22">
        <v>7</v>
      </c>
      <c r="AT22">
        <v>0</v>
      </c>
      <c r="AU22">
        <v>24</v>
      </c>
      <c r="AV22">
        <v>8</v>
      </c>
      <c r="AW22">
        <v>15</v>
      </c>
      <c r="AX22">
        <v>3</v>
      </c>
      <c r="AY22">
        <f>(22/200)</f>
        <v>0.11</v>
      </c>
      <c r="AZ22">
        <f>(22/200)</f>
        <v>0.11</v>
      </c>
      <c r="BA22">
        <f>(25/200)</f>
        <v>0.125</v>
      </c>
      <c r="BB22">
        <f>(24/200)</f>
        <v>0.12</v>
      </c>
      <c r="BC22">
        <f>(25/200)</f>
        <v>0.125</v>
      </c>
      <c r="BD22">
        <f>(22/200)</f>
        <v>0.11</v>
      </c>
      <c r="BE22">
        <f>(24/200)</f>
        <v>0.12</v>
      </c>
      <c r="BF22">
        <f>(24/200)</f>
        <v>0.12</v>
      </c>
      <c r="BG22">
        <f>(0.11+0.125)</f>
        <v>0.23499999999999999</v>
      </c>
      <c r="BH22">
        <f>(0.11+0.11)</f>
        <v>0.22</v>
      </c>
      <c r="BI22">
        <f>(0.125+0.12)</f>
        <v>0.245</v>
      </c>
      <c r="BJ22">
        <f>(0.12+0.12)</f>
        <v>0.24</v>
      </c>
      <c r="BK22">
        <f>((0.11/0.235)*100)</f>
        <v>46.808510638297875</v>
      </c>
      <c r="BL22">
        <f>((0.11/0.22)*100)</f>
        <v>50</v>
      </c>
      <c r="BM22">
        <f>((0.125/0.245)*100)</f>
        <v>51.020408163265309</v>
      </c>
      <c r="BN22">
        <f>((0.12/0.24)*100)</f>
        <v>50</v>
      </c>
      <c r="BO22">
        <f>((0.125/0.235)*100)</f>
        <v>53.191489361702125</v>
      </c>
      <c r="BP22">
        <f>((0.11/0.22)*100)</f>
        <v>50</v>
      </c>
      <c r="BQ22">
        <f>((0.12/0.245)*100)</f>
        <v>48.979591836734691</v>
      </c>
      <c r="BR22">
        <f>((0.12/0.24)*100)</f>
        <v>50</v>
      </c>
      <c r="BS22">
        <f>((1/22)*100)</f>
        <v>4.5454545454545459</v>
      </c>
      <c r="BT22">
        <f>((16/22)*100)</f>
        <v>72.727272727272734</v>
      </c>
      <c r="BU22">
        <f>((6/22)*100)</f>
        <v>27.27272727272727</v>
      </c>
      <c r="BV22">
        <f>((0/22)*100)</f>
        <v>0</v>
      </c>
      <c r="BW22">
        <f>((5/22)*100)</f>
        <v>22.727272727272727</v>
      </c>
      <c r="BX22">
        <f>((17/22)*100)</f>
        <v>77.272727272727266</v>
      </c>
      <c r="BY22">
        <f>((19/25)*100)</f>
        <v>76</v>
      </c>
      <c r="BZ22">
        <f>((5/25)*100)</f>
        <v>20</v>
      </c>
      <c r="CA22">
        <f>((0/25)*100)</f>
        <v>0</v>
      </c>
      <c r="CB22">
        <f>((6/24)*100)</f>
        <v>25</v>
      </c>
      <c r="CC22">
        <f>((17/24)*100)</f>
        <v>70.833333333333343</v>
      </c>
      <c r="CD22">
        <f>((0/24)*100)</f>
        <v>0</v>
      </c>
      <c r="CE22">
        <f>((3/25)*100)</f>
        <v>12</v>
      </c>
      <c r="CF22">
        <f>((20/25)*100)</f>
        <v>80</v>
      </c>
      <c r="CG22">
        <f>((8/25)*100)</f>
        <v>32</v>
      </c>
      <c r="CH22">
        <f>((1/22)*100)</f>
        <v>4.5454545454545459</v>
      </c>
      <c r="CI22">
        <f>((7/22)*100)</f>
        <v>31.818181818181817</v>
      </c>
      <c r="CJ22">
        <f>((15/22)*100)</f>
        <v>68.181818181818173</v>
      </c>
      <c r="CK22">
        <f>((18/24)*100)</f>
        <v>75</v>
      </c>
      <c r="CL22">
        <f>((7/24)*100)</f>
        <v>29.166666666666668</v>
      </c>
      <c r="CM22">
        <f>((0/24)*100)</f>
        <v>0</v>
      </c>
      <c r="CN22">
        <f>((8/24)*100)</f>
        <v>33.333333333333329</v>
      </c>
      <c r="CO22">
        <f>((15/24)*100)</f>
        <v>62.5</v>
      </c>
      <c r="CP22">
        <f>((3/24)*100)</f>
        <v>12.5</v>
      </c>
      <c r="CQ22">
        <f>$I22/$BG22</f>
        <v>65.130499686776247</v>
      </c>
      <c r="CR22">
        <f>$J22/$BH22</f>
        <v>63.25722527120648</v>
      </c>
      <c r="CS22">
        <f>$K22/$BI22</f>
        <v>65.236305771806329</v>
      </c>
      <c r="CT22">
        <f>$L22/$BJ22</f>
        <v>69.718575848672572</v>
      </c>
      <c r="CV22">
        <v>0.44680851063829785</v>
      </c>
      <c r="CW22">
        <v>0.1276595744680851</v>
      </c>
      <c r="CX22">
        <v>0.36170212765957444</v>
      </c>
      <c r="CY22">
        <v>0.47727272727272729</v>
      </c>
      <c r="CZ22">
        <v>0.34090909090909094</v>
      </c>
      <c r="DA22">
        <v>0.11363636363636363</v>
      </c>
      <c r="DB22">
        <v>0.12244897959183676</v>
      </c>
      <c r="DC22">
        <v>0.40816326530612246</v>
      </c>
      <c r="DD22">
        <v>0.48979591836734693</v>
      </c>
      <c r="DE22">
        <v>0.33333333333333331</v>
      </c>
      <c r="DF22">
        <v>0.1875</v>
      </c>
      <c r="DG22">
        <v>0.5</v>
      </c>
    </row>
    <row r="23" spans="1:111" x14ac:dyDescent="0.25">
      <c r="A23">
        <v>211.089675</v>
      </c>
      <c r="B23">
        <v>5.1052299999999997</v>
      </c>
      <c r="C23">
        <v>218.61921599999999</v>
      </c>
      <c r="D23">
        <v>6.8469860000000002</v>
      </c>
      <c r="E23">
        <v>214.10151200000001</v>
      </c>
      <c r="F23">
        <v>5.1052299999999997</v>
      </c>
      <c r="G23">
        <v>206.23798299999999</v>
      </c>
      <c r="H23">
        <v>6.0883789999999998</v>
      </c>
      <c r="I23">
        <f>SQRT((ABS($A$24-$A$23)^2+(ABS($B$24-$B$23)^2)))</f>
        <v>14.158767745545248</v>
      </c>
      <c r="J23">
        <f>SQRT((ABS($C$24-$C$23)^2+(ABS($D$24-$D$23)^2)))</f>
        <v>14.39657530966964</v>
      </c>
      <c r="K23">
        <f>SQRT((ABS($E$24-$E$23)^2+(ABS($F$24-$F$23)^2)))</f>
        <v>15.241673912033445</v>
      </c>
      <c r="L23">
        <f>SQRT((ABS($G$24-$G$23)^2+(ABS($H$24-$H$23)^2)))</f>
        <v>16.210759953982183</v>
      </c>
      <c r="M23">
        <f>ABS($B$23-$D$23)</f>
        <v>1.7417560000000005</v>
      </c>
      <c r="N23">
        <f>ABS($F$23-$H$23)</f>
        <v>0.98314900000000005</v>
      </c>
      <c r="Q23">
        <f>SQRT((ABS($A$23-$E$23)^2+(ABS($B$23-$F$23)^2)))</f>
        <v>3.0118370000000141</v>
      </c>
      <c r="R23">
        <f>SQRT((ABS($C$23-$G$24)^2+(ABS($D$23-$H$24)^2)))</f>
        <v>3.8067691147452112</v>
      </c>
      <c r="S23">
        <v>21</v>
      </c>
      <c r="T23">
        <v>0</v>
      </c>
      <c r="U23">
        <v>19</v>
      </c>
      <c r="V23">
        <v>0</v>
      </c>
      <c r="W23">
        <v>22</v>
      </c>
      <c r="X23">
        <v>0</v>
      </c>
      <c r="Y23">
        <v>0</v>
      </c>
      <c r="Z23">
        <v>21</v>
      </c>
      <c r="AA23">
        <v>24</v>
      </c>
      <c r="AB23">
        <v>17</v>
      </c>
      <c r="AC23">
        <v>2</v>
      </c>
      <c r="AD23">
        <v>0</v>
      </c>
      <c r="AE23">
        <v>25</v>
      </c>
      <c r="AF23">
        <v>4</v>
      </c>
      <c r="AG23">
        <v>21</v>
      </c>
      <c r="AH23">
        <v>0</v>
      </c>
      <c r="AI23">
        <v>24</v>
      </c>
      <c r="AJ23">
        <v>2</v>
      </c>
      <c r="AK23">
        <v>18</v>
      </c>
      <c r="AL23">
        <v>6</v>
      </c>
      <c r="AM23">
        <v>24</v>
      </c>
      <c r="AN23">
        <v>3</v>
      </c>
      <c r="AO23">
        <v>4</v>
      </c>
      <c r="AP23">
        <v>24</v>
      </c>
      <c r="AQ23">
        <v>30</v>
      </c>
      <c r="AR23">
        <v>24</v>
      </c>
      <c r="AS23">
        <v>8</v>
      </c>
      <c r="AT23">
        <v>5</v>
      </c>
      <c r="AU23">
        <v>30</v>
      </c>
      <c r="AV23">
        <v>9</v>
      </c>
      <c r="AW23">
        <v>24</v>
      </c>
      <c r="AX23">
        <v>5</v>
      </c>
      <c r="AY23">
        <f>(21/200)</f>
        <v>0.105</v>
      </c>
      <c r="AZ23">
        <f>(22/200)</f>
        <v>0.11</v>
      </c>
      <c r="BA23">
        <f>(24/200)</f>
        <v>0.12</v>
      </c>
      <c r="BB23">
        <f>(25/200)</f>
        <v>0.125</v>
      </c>
      <c r="BC23">
        <f>(24/200)</f>
        <v>0.12</v>
      </c>
      <c r="BD23">
        <f>(24/200)</f>
        <v>0.12</v>
      </c>
      <c r="BE23">
        <f>(30/200)</f>
        <v>0.15</v>
      </c>
      <c r="BF23">
        <f>(30/200)</f>
        <v>0.15</v>
      </c>
      <c r="BG23">
        <f>(0.105+0.12)</f>
        <v>0.22499999999999998</v>
      </c>
      <c r="BH23">
        <f>(0.11+0.12)</f>
        <v>0.22999999999999998</v>
      </c>
      <c r="BI23">
        <f>(0.12+0.15)</f>
        <v>0.27</v>
      </c>
      <c r="BJ23">
        <f>(0.125+0.15)</f>
        <v>0.27500000000000002</v>
      </c>
      <c r="BK23">
        <f>((0.105/0.225)*100)</f>
        <v>46.666666666666664</v>
      </c>
      <c r="BL23">
        <f>((0.11/0.23)*100)</f>
        <v>47.826086956521735</v>
      </c>
      <c r="BM23">
        <f>((0.12/0.27)*100)</f>
        <v>44.444444444444443</v>
      </c>
      <c r="BN23">
        <f>((0.125/0.275)*100)</f>
        <v>45.454545454545453</v>
      </c>
      <c r="BO23">
        <f>((0.12/0.225)*100)</f>
        <v>53.333333333333336</v>
      </c>
      <c r="BP23">
        <f>((0.12/0.23)*100)</f>
        <v>52.173913043478258</v>
      </c>
      <c r="BQ23">
        <f>((0.15/0.27)*100)</f>
        <v>55.55555555555555</v>
      </c>
      <c r="BR23">
        <f>((0.15/0.275)*100)</f>
        <v>54.54545454545454</v>
      </c>
      <c r="BS23">
        <f>((0/21)*100)</f>
        <v>0</v>
      </c>
      <c r="BT23">
        <f>((19/21)*100)</f>
        <v>90.476190476190482</v>
      </c>
      <c r="BU23">
        <f>((0/21)*100)</f>
        <v>0</v>
      </c>
      <c r="BV23">
        <f>((0/22)*100)</f>
        <v>0</v>
      </c>
      <c r="BW23">
        <f>((0/22)*100)</f>
        <v>0</v>
      </c>
      <c r="BX23">
        <f>((21/22)*100)</f>
        <v>95.454545454545453</v>
      </c>
      <c r="BY23">
        <f>((17/24)*100)</f>
        <v>70.833333333333343</v>
      </c>
      <c r="BZ23">
        <f>((2/24)*100)</f>
        <v>8.3333333333333321</v>
      </c>
      <c r="CA23">
        <f>((0/24)*100)</f>
        <v>0</v>
      </c>
      <c r="CB23">
        <f>((4/25)*100)</f>
        <v>16</v>
      </c>
      <c r="CC23">
        <f>((21/25)*100)</f>
        <v>84</v>
      </c>
      <c r="CD23">
        <f>((0/25)*100)</f>
        <v>0</v>
      </c>
      <c r="CE23">
        <f>((2/24)*100)</f>
        <v>8.3333333333333321</v>
      </c>
      <c r="CF23">
        <f>((18/24)*100)</f>
        <v>75</v>
      </c>
      <c r="CG23">
        <f>((6/24)*100)</f>
        <v>25</v>
      </c>
      <c r="CH23">
        <f>((3/24)*100)</f>
        <v>12.5</v>
      </c>
      <c r="CI23">
        <f>((4/24)*100)</f>
        <v>16.666666666666664</v>
      </c>
      <c r="CJ23">
        <f>((24/24)*100)</f>
        <v>100</v>
      </c>
      <c r="CK23">
        <f>((24/30)*100)</f>
        <v>80</v>
      </c>
      <c r="CL23">
        <f>((8/30)*100)</f>
        <v>26.666666666666668</v>
      </c>
      <c r="CM23">
        <f>((5/30)*100)</f>
        <v>16.666666666666664</v>
      </c>
      <c r="CN23">
        <f>((9/30)*100)</f>
        <v>30</v>
      </c>
      <c r="CO23">
        <f>((24/30)*100)</f>
        <v>80</v>
      </c>
      <c r="CP23">
        <f>((5/30)*100)</f>
        <v>16.666666666666664</v>
      </c>
      <c r="CQ23">
        <f>$I23/$BG23</f>
        <v>62.927856646867774</v>
      </c>
      <c r="CR23">
        <f>$J23/$BH23</f>
        <v>62.593805694215831</v>
      </c>
      <c r="CS23">
        <f>$K23/$BI23</f>
        <v>56.450644118642387</v>
      </c>
      <c r="CT23">
        <f>$L23/$BJ23</f>
        <v>58.948218014480659</v>
      </c>
      <c r="CV23">
        <v>0.48888888888888887</v>
      </c>
      <c r="CW23">
        <v>4.4444444444444446E-2</v>
      </c>
      <c r="CX23">
        <v>0.4</v>
      </c>
      <c r="CY23">
        <v>0.47826086956521741</v>
      </c>
      <c r="CZ23">
        <v>0.43478260869565222</v>
      </c>
      <c r="DB23">
        <v>3.703703703703709E-2</v>
      </c>
      <c r="DC23">
        <v>0.48148148148148151</v>
      </c>
      <c r="DD23">
        <v>0.44444444444444442</v>
      </c>
      <c r="DE23">
        <v>0.375</v>
      </c>
      <c r="DF23">
        <v>9.0909090909090939E-2</v>
      </c>
      <c r="DG23">
        <v>0.45454545454545459</v>
      </c>
    </row>
    <row r="24" spans="1:111" x14ac:dyDescent="0.25">
      <c r="A24">
        <v>225.24525699999998</v>
      </c>
      <c r="B24">
        <v>5.4055669999999996</v>
      </c>
      <c r="C24">
        <v>233.01566600000001</v>
      </c>
      <c r="D24">
        <v>6.9070530000000003</v>
      </c>
      <c r="E24">
        <v>229.34129200000001</v>
      </c>
      <c r="F24">
        <v>4.8649610000000001</v>
      </c>
      <c r="G24">
        <v>222.414119</v>
      </c>
      <c r="H24">
        <v>7.1473230000000001</v>
      </c>
      <c r="I24">
        <f>SQRT((ABS($A$25-$A$24)^2+(ABS($B$25-$B$24)^2)))</f>
        <v>13.733946359981518</v>
      </c>
      <c r="M24">
        <f>ABS($B$24-$D$24)</f>
        <v>1.5014860000000008</v>
      </c>
      <c r="N24">
        <f>ABS($F$24-$H$24)</f>
        <v>2.282362</v>
      </c>
      <c r="O24">
        <v>2.3051179999999998</v>
      </c>
      <c r="P24">
        <v>4.6000050000000003</v>
      </c>
      <c r="Q24">
        <f>SQRT((ABS($A$24-$E$24)^2+(ABS($B$24-$F$24)^2)))</f>
        <v>4.1315563131175201</v>
      </c>
      <c r="R24">
        <f>SQRT((ABS($C$24-$G$24)^2+(ABS($D$24-$H$24)^2)))</f>
        <v>10.60426935088454</v>
      </c>
      <c r="S24">
        <v>21</v>
      </c>
      <c r="T24">
        <v>0</v>
      </c>
      <c r="U24">
        <v>17</v>
      </c>
      <c r="V24">
        <v>4</v>
      </c>
      <c r="AI24">
        <v>24</v>
      </c>
      <c r="AJ24">
        <v>2</v>
      </c>
      <c r="AK24">
        <v>24</v>
      </c>
      <c r="AL24">
        <v>3</v>
      </c>
      <c r="AM24">
        <v>26</v>
      </c>
      <c r="AN24">
        <v>5</v>
      </c>
      <c r="AO24">
        <v>4</v>
      </c>
      <c r="AP24">
        <v>22</v>
      </c>
      <c r="AU24">
        <v>37</v>
      </c>
      <c r="AV24">
        <v>20</v>
      </c>
      <c r="AW24">
        <v>22</v>
      </c>
      <c r="AX24">
        <v>13</v>
      </c>
      <c r="AY24">
        <f>(21/200)</f>
        <v>0.105</v>
      </c>
      <c r="BC24">
        <f>(24/200)</f>
        <v>0.12</v>
      </c>
      <c r="BD24">
        <f>(26/200)</f>
        <v>0.13</v>
      </c>
      <c r="BF24">
        <f>(37/200)</f>
        <v>0.185</v>
      </c>
      <c r="BG24">
        <f>(0.105+0.12)</f>
        <v>0.22499999999999998</v>
      </c>
      <c r="BK24">
        <f>((0.105/0.225)*100)</f>
        <v>46.666666666666664</v>
      </c>
      <c r="BO24">
        <f>((0.12/0.225)*100)</f>
        <v>53.333333333333336</v>
      </c>
      <c r="BS24">
        <f>((0/21)*100)</f>
        <v>0</v>
      </c>
      <c r="BT24">
        <f>((17/21)*100)</f>
        <v>80.952380952380949</v>
      </c>
      <c r="BU24">
        <f>((4/21)*100)</f>
        <v>19.047619047619047</v>
      </c>
      <c r="CE24">
        <f>((2/24)*100)</f>
        <v>8.3333333333333321</v>
      </c>
      <c r="CF24">
        <f>((24/24)*100)</f>
        <v>100</v>
      </c>
      <c r="CG24">
        <f>((3/24)*100)</f>
        <v>12.5</v>
      </c>
      <c r="CH24">
        <f>((5/26)*100)</f>
        <v>19.230769230769234</v>
      </c>
      <c r="CI24">
        <f>((4/26)*100)</f>
        <v>15.384615384615385</v>
      </c>
      <c r="CJ24">
        <f>((22/26)*100)</f>
        <v>84.615384615384613</v>
      </c>
      <c r="CN24">
        <f>((20/37)*100)</f>
        <v>54.054054054054056</v>
      </c>
      <c r="CO24">
        <f>((22/37)*100)</f>
        <v>59.45945945945946</v>
      </c>
      <c r="CP24">
        <f>((13/37)*100)</f>
        <v>35.135135135135137</v>
      </c>
      <c r="CQ24">
        <f>$I24/$BG24</f>
        <v>61.039761599917867</v>
      </c>
      <c r="CV24">
        <v>0.46666666666666667</v>
      </c>
      <c r="CX24">
        <v>0.37777777777777777</v>
      </c>
      <c r="DB24">
        <v>0.12962962962962962</v>
      </c>
      <c r="DE24">
        <v>0.49090909090909096</v>
      </c>
      <c r="DF24">
        <v>7.2727272727272724E-2</v>
      </c>
    </row>
    <row r="25" spans="1:111" x14ac:dyDescent="0.25">
      <c r="A25">
        <v>238.979072</v>
      </c>
      <c r="B25">
        <v>5.4656349999999998</v>
      </c>
    </row>
    <row r="26" spans="1:111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</row>
    <row r="27" spans="1:111" x14ac:dyDescent="0.25">
      <c r="A27">
        <v>205.12636499999999</v>
      </c>
      <c r="B27">
        <v>6.3064790000000004</v>
      </c>
      <c r="C27">
        <v>214.342479</v>
      </c>
      <c r="D27">
        <v>5.5857700000000001</v>
      </c>
      <c r="E27">
        <v>217.47474599999998</v>
      </c>
      <c r="F27">
        <v>7.507727</v>
      </c>
      <c r="G27">
        <v>225.96805799999998</v>
      </c>
      <c r="H27">
        <v>5.7058049999999998</v>
      </c>
      <c r="I27">
        <f>SQRT((ABS($A$28-$A$27)^2+(ABS($B$28-$B$27)^2)))</f>
        <v>20.383715697865924</v>
      </c>
      <c r="J27">
        <f>SQRT((ABS($C$28-$C$27)^2+(ABS($D$28-$D$27)^2)))</f>
        <v>18.369505359022735</v>
      </c>
      <c r="K27">
        <f>SQRT((ABS($E$28-$E$27)^2+(ABS($F$28-$F$27)^2)))</f>
        <v>16.367440650795768</v>
      </c>
      <c r="L27">
        <f>SQRT((ABS($G$28-$G$27)^2+(ABS($H$28-$H$27)^2)))</f>
        <v>21.591412589579619</v>
      </c>
      <c r="M27">
        <f>ABS($B$27-$D$27)</f>
        <v>0.72070900000000027</v>
      </c>
      <c r="N27">
        <f>ABS($F$27-$H$27)</f>
        <v>1.8019220000000002</v>
      </c>
      <c r="Q27">
        <f>SQRT((ABS($A$27-$E$28)^2+(ABS($B$27-$F$28)^2)))</f>
        <v>4.2551144500294065</v>
      </c>
      <c r="R27">
        <f>SQRT((ABS($C$27-$G$28)^2+(ABS($D$27-$H$28)^2)))</f>
        <v>10.000516020838118</v>
      </c>
      <c r="S27">
        <v>18</v>
      </c>
      <c r="T27">
        <v>7</v>
      </c>
      <c r="U27">
        <v>10</v>
      </c>
      <c r="V27">
        <v>3</v>
      </c>
      <c r="W27">
        <v>21</v>
      </c>
      <c r="X27">
        <v>7</v>
      </c>
      <c r="Y27">
        <v>7</v>
      </c>
      <c r="Z27">
        <v>19</v>
      </c>
      <c r="AA27">
        <v>15</v>
      </c>
      <c r="AB27">
        <v>10</v>
      </c>
      <c r="AC27">
        <v>7</v>
      </c>
      <c r="AD27">
        <v>8</v>
      </c>
      <c r="AE27">
        <v>20</v>
      </c>
      <c r="AF27">
        <v>6</v>
      </c>
      <c r="AG27">
        <v>19</v>
      </c>
      <c r="AH27">
        <v>8</v>
      </c>
      <c r="AI27">
        <v>14</v>
      </c>
      <c r="AJ27">
        <v>0</v>
      </c>
      <c r="AK27">
        <v>9</v>
      </c>
      <c r="AL27">
        <v>0</v>
      </c>
      <c r="AM27">
        <v>14</v>
      </c>
      <c r="AN27">
        <v>0</v>
      </c>
      <c r="AO27">
        <v>1</v>
      </c>
      <c r="AP27">
        <v>14</v>
      </c>
      <c r="AQ27">
        <v>15</v>
      </c>
      <c r="AR27">
        <v>9</v>
      </c>
      <c r="AS27">
        <v>1</v>
      </c>
      <c r="AT27">
        <v>3</v>
      </c>
      <c r="AU27">
        <v>18</v>
      </c>
      <c r="AV27">
        <v>0</v>
      </c>
      <c r="AW27">
        <v>14</v>
      </c>
      <c r="AX27">
        <v>3</v>
      </c>
      <c r="AY27">
        <f>(18/200)</f>
        <v>0.09</v>
      </c>
      <c r="AZ27">
        <f>(21/200)</f>
        <v>0.105</v>
      </c>
      <c r="BA27">
        <f>(15/200)</f>
        <v>7.4999999999999997E-2</v>
      </c>
      <c r="BB27">
        <f>(20/200)</f>
        <v>0.1</v>
      </c>
      <c r="BC27">
        <f>(14/200)</f>
        <v>7.0000000000000007E-2</v>
      </c>
      <c r="BD27">
        <f>(14/200)</f>
        <v>7.0000000000000007E-2</v>
      </c>
      <c r="BE27">
        <f>(15/200)</f>
        <v>7.4999999999999997E-2</v>
      </c>
      <c r="BF27">
        <f>(18/200)</f>
        <v>0.09</v>
      </c>
      <c r="BG27">
        <f>(0.09+0.07)</f>
        <v>0.16</v>
      </c>
      <c r="BH27">
        <f>(0.105+0.07)</f>
        <v>0.17499999999999999</v>
      </c>
      <c r="BI27">
        <f>(0.075+0.075)</f>
        <v>0.15</v>
      </c>
      <c r="BJ27">
        <f>(0.1+0.09)</f>
        <v>0.19</v>
      </c>
      <c r="BK27">
        <f>((0.09/0.16)*100)</f>
        <v>56.25</v>
      </c>
      <c r="BL27">
        <f>((0.105/0.175)*100)</f>
        <v>60</v>
      </c>
      <c r="BM27">
        <f>((0.075/0.15)*100)</f>
        <v>50</v>
      </c>
      <c r="BN27">
        <f>((0.1/0.19)*100)</f>
        <v>52.631578947368418</v>
      </c>
      <c r="BO27">
        <f>((0.07/0.16)*100)</f>
        <v>43.750000000000007</v>
      </c>
      <c r="BP27">
        <f>((0.07/0.175)*100)</f>
        <v>40.000000000000007</v>
      </c>
      <c r="BQ27">
        <f>((0.075/0.15)*100)</f>
        <v>50</v>
      </c>
      <c r="BR27">
        <f>((0.09/0.19)*100)</f>
        <v>47.368421052631575</v>
      </c>
      <c r="BS27">
        <f>((7/18)*100)</f>
        <v>38.888888888888893</v>
      </c>
      <c r="BT27">
        <f>((10/18)*100)</f>
        <v>55.555555555555557</v>
      </c>
      <c r="BU27">
        <f>((3/18)*100)</f>
        <v>16.666666666666664</v>
      </c>
      <c r="BV27">
        <f>((7/21)*100)</f>
        <v>33.333333333333329</v>
      </c>
      <c r="BW27">
        <f>((7/21)*100)</f>
        <v>33.333333333333329</v>
      </c>
      <c r="BX27">
        <f>((19/21)*100)</f>
        <v>90.476190476190482</v>
      </c>
      <c r="BY27">
        <f>((10/15)*100)</f>
        <v>66.666666666666657</v>
      </c>
      <c r="BZ27">
        <f>((7/15)*100)</f>
        <v>46.666666666666664</v>
      </c>
      <c r="CA27">
        <f>((8/15)*100)</f>
        <v>53.333333333333336</v>
      </c>
      <c r="CB27">
        <f>((6/20)*100)</f>
        <v>30</v>
      </c>
      <c r="CC27">
        <f>((19/20)*100)</f>
        <v>95</v>
      </c>
      <c r="CD27">
        <f>((8/20)*100)</f>
        <v>40</v>
      </c>
      <c r="CE27">
        <f>((0/14)*100)</f>
        <v>0</v>
      </c>
      <c r="CF27">
        <f>((9/14)*100)</f>
        <v>64.285714285714292</v>
      </c>
      <c r="CG27">
        <f>((0/14)*100)</f>
        <v>0</v>
      </c>
      <c r="CH27">
        <f>((0/14)*100)</f>
        <v>0</v>
      </c>
      <c r="CI27">
        <f>((1/14)*100)</f>
        <v>7.1428571428571423</v>
      </c>
      <c r="CJ27">
        <f>((14/14)*100)</f>
        <v>100</v>
      </c>
      <c r="CK27">
        <f>((9/15)*100)</f>
        <v>60</v>
      </c>
      <c r="CL27">
        <f>((1/15)*100)</f>
        <v>6.666666666666667</v>
      </c>
      <c r="CM27">
        <f>((3/15)*100)</f>
        <v>20</v>
      </c>
      <c r="CN27">
        <f>((0/18)*100)</f>
        <v>0</v>
      </c>
      <c r="CO27">
        <f>((14/18)*100)</f>
        <v>77.777777777777786</v>
      </c>
      <c r="CP27">
        <f>((3/18)*100)</f>
        <v>16.666666666666664</v>
      </c>
      <c r="CQ27">
        <f>$I27/$BG27</f>
        <v>127.39822311166202</v>
      </c>
      <c r="CR27">
        <f>$J27/$BH27</f>
        <v>104.96860205155849</v>
      </c>
      <c r="CS27">
        <f>$K27/$BI27</f>
        <v>109.11627100530512</v>
      </c>
      <c r="CT27">
        <f>$L27/$BJ27</f>
        <v>113.63901362936642</v>
      </c>
      <c r="CV27">
        <v>0.5</v>
      </c>
      <c r="CW27">
        <v>0.25</v>
      </c>
      <c r="CX27">
        <v>0.46875</v>
      </c>
      <c r="CY27">
        <v>0.45714285714285713</v>
      </c>
      <c r="CZ27">
        <v>0.37142857142857144</v>
      </c>
      <c r="DA27">
        <v>3.2258064516129004E-2</v>
      </c>
      <c r="DB27">
        <v>0.19999999999999996</v>
      </c>
      <c r="DC27">
        <v>0.26666666666666666</v>
      </c>
      <c r="DD27">
        <v>0.23333333333333334</v>
      </c>
      <c r="DE27">
        <v>0.44736842105263158</v>
      </c>
      <c r="DF27">
        <v>5.2631578947368474E-2</v>
      </c>
      <c r="DG27">
        <v>0.39473684210526316</v>
      </c>
    </row>
    <row r="28" spans="1:111" x14ac:dyDescent="0.25">
      <c r="A28">
        <v>184.745914</v>
      </c>
      <c r="B28">
        <v>6.671284</v>
      </c>
      <c r="C28">
        <v>195.978961</v>
      </c>
      <c r="D28">
        <v>5.1167990000000003</v>
      </c>
      <c r="E28">
        <v>201.10852499999999</v>
      </c>
      <c r="F28">
        <v>7.7075360000000002</v>
      </c>
      <c r="G28">
        <v>204.419915</v>
      </c>
      <c r="H28">
        <v>4.3395580000000002</v>
      </c>
      <c r="I28">
        <f>SQRT((ABS($A$29-$A$28)^2+(ABS($B$29-$B$28)^2)))</f>
        <v>21.705782953477865</v>
      </c>
      <c r="J28">
        <f>SQRT((ABS($C$29-$C$28)^2+(ABS($D$29-$D$28)^2)))</f>
        <v>20.518559030737602</v>
      </c>
      <c r="K28">
        <f>SQRT((ABS($E$29-$E$28)^2+(ABS($F$29-$F$28)^2)))</f>
        <v>18.477256373939294</v>
      </c>
      <c r="L28">
        <f>SQRT((ABS($G$29-$G$28)^2+(ABS($H$29-$H$28)^2)))</f>
        <v>21.186844437794431</v>
      </c>
      <c r="M28">
        <f>ABS($B$28-$D$28)</f>
        <v>1.5544849999999997</v>
      </c>
      <c r="N28">
        <f>ABS($F$28-$H$28)</f>
        <v>3.3679779999999999</v>
      </c>
      <c r="Q28">
        <f>SQRT((ABS($A$28-$E$29)^2+(ABS($B$28-$F$29)^2)))</f>
        <v>3.0276883054898449</v>
      </c>
      <c r="R28">
        <f>SQRT((ABS($C$28-$G$28)^2+(ABS($D$28-$H$28)^2)))</f>
        <v>8.476662550921624</v>
      </c>
      <c r="S28">
        <v>18</v>
      </c>
      <c r="T28">
        <v>5</v>
      </c>
      <c r="U28">
        <v>6</v>
      </c>
      <c r="V28">
        <v>13</v>
      </c>
      <c r="W28">
        <v>20</v>
      </c>
      <c r="X28">
        <v>6</v>
      </c>
      <c r="Y28">
        <v>8</v>
      </c>
      <c r="Z28">
        <v>13</v>
      </c>
      <c r="AA28">
        <v>13</v>
      </c>
      <c r="AB28">
        <v>6</v>
      </c>
      <c r="AC28">
        <v>8</v>
      </c>
      <c r="AD28">
        <v>13</v>
      </c>
      <c r="AE28">
        <v>19</v>
      </c>
      <c r="AF28">
        <v>7</v>
      </c>
      <c r="AG28">
        <v>13</v>
      </c>
      <c r="AH28">
        <v>13</v>
      </c>
      <c r="AI28">
        <v>14</v>
      </c>
      <c r="AJ28">
        <v>0</v>
      </c>
      <c r="AK28">
        <v>7</v>
      </c>
      <c r="AL28">
        <v>2</v>
      </c>
      <c r="AM28">
        <v>11</v>
      </c>
      <c r="AN28">
        <v>0</v>
      </c>
      <c r="AO28">
        <v>3</v>
      </c>
      <c r="AP28">
        <v>10</v>
      </c>
      <c r="AQ28">
        <v>15</v>
      </c>
      <c r="AR28">
        <v>7</v>
      </c>
      <c r="AS28">
        <v>3</v>
      </c>
      <c r="AT28">
        <v>10</v>
      </c>
      <c r="AU28">
        <v>17</v>
      </c>
      <c r="AV28">
        <v>2</v>
      </c>
      <c r="AW28">
        <v>10</v>
      </c>
      <c r="AX28">
        <v>10</v>
      </c>
      <c r="AY28">
        <f>(18/200)</f>
        <v>0.09</v>
      </c>
      <c r="AZ28">
        <f>(20/200)</f>
        <v>0.1</v>
      </c>
      <c r="BA28">
        <f>(13/200)</f>
        <v>6.5000000000000002E-2</v>
      </c>
      <c r="BB28">
        <f>(19/200)</f>
        <v>9.5000000000000001E-2</v>
      </c>
      <c r="BC28">
        <f>(14/200)</f>
        <v>7.0000000000000007E-2</v>
      </c>
      <c r="BD28">
        <f>(11/200)</f>
        <v>5.5E-2</v>
      </c>
      <c r="BE28">
        <f>(15/200)</f>
        <v>7.4999999999999997E-2</v>
      </c>
      <c r="BF28">
        <f>(17/200)</f>
        <v>8.5000000000000006E-2</v>
      </c>
      <c r="BG28">
        <f>(0.09+0.07)</f>
        <v>0.16</v>
      </c>
      <c r="BH28">
        <f>(0.1+0.055)</f>
        <v>0.155</v>
      </c>
      <c r="BI28">
        <f>(0.065+0.075)</f>
        <v>0.14000000000000001</v>
      </c>
      <c r="BJ28">
        <f>(0.095+0.085)</f>
        <v>0.18</v>
      </c>
      <c r="BK28">
        <f>((0.09/0.16)*100)</f>
        <v>56.25</v>
      </c>
      <c r="BL28">
        <f>((0.1/0.155)*100)</f>
        <v>64.516129032258078</v>
      </c>
      <c r="BM28">
        <f>((0.065/0.14)*100)</f>
        <v>46.428571428571423</v>
      </c>
      <c r="BN28">
        <f>((0.095/0.18)*100)</f>
        <v>52.777777777777779</v>
      </c>
      <c r="BO28">
        <f>((0.07/0.16)*100)</f>
        <v>43.750000000000007</v>
      </c>
      <c r="BP28">
        <f>((0.055/0.155)*100)</f>
        <v>35.483870967741936</v>
      </c>
      <c r="BQ28">
        <f>((0.075/0.14)*100)</f>
        <v>53.571428571428569</v>
      </c>
      <c r="BR28">
        <f>((0.085/0.18)*100)</f>
        <v>47.222222222222229</v>
      </c>
      <c r="BS28">
        <f>((5/18)*100)</f>
        <v>27.777777777777779</v>
      </c>
      <c r="BT28">
        <f>((6/18)*100)</f>
        <v>33.333333333333329</v>
      </c>
      <c r="BU28">
        <f>((13/18)*100)</f>
        <v>72.222222222222214</v>
      </c>
      <c r="BV28">
        <f>((6/20)*100)</f>
        <v>30</v>
      </c>
      <c r="BW28">
        <f>((8/20)*100)</f>
        <v>40</v>
      </c>
      <c r="BX28">
        <f>((13/20)*100)</f>
        <v>65</v>
      </c>
      <c r="BY28">
        <f>((6/13)*100)</f>
        <v>46.153846153846153</v>
      </c>
      <c r="BZ28">
        <f>((8/13)*100)</f>
        <v>61.53846153846154</v>
      </c>
      <c r="CA28">
        <f>((13/13)*100)</f>
        <v>100</v>
      </c>
      <c r="CB28">
        <f>((7/19)*100)</f>
        <v>36.84210526315789</v>
      </c>
      <c r="CC28">
        <f>((13/19)*100)</f>
        <v>68.421052631578945</v>
      </c>
      <c r="CD28">
        <f>((13/19)*100)</f>
        <v>68.421052631578945</v>
      </c>
      <c r="CE28">
        <f>((0/14)*100)</f>
        <v>0</v>
      </c>
      <c r="CF28">
        <f>((7/14)*100)</f>
        <v>50</v>
      </c>
      <c r="CG28">
        <f>((2/14)*100)</f>
        <v>14.285714285714285</v>
      </c>
      <c r="CH28">
        <f>((0/11)*100)</f>
        <v>0</v>
      </c>
      <c r="CI28">
        <f>((3/11)*100)</f>
        <v>27.27272727272727</v>
      </c>
      <c r="CJ28">
        <f>((10/11)*100)</f>
        <v>90.909090909090907</v>
      </c>
      <c r="CK28">
        <f>((7/15)*100)</f>
        <v>46.666666666666664</v>
      </c>
      <c r="CL28">
        <f>((3/15)*100)</f>
        <v>20</v>
      </c>
      <c r="CM28">
        <f>((10/15)*100)</f>
        <v>66.666666666666657</v>
      </c>
      <c r="CN28">
        <f>((2/17)*100)</f>
        <v>11.76470588235294</v>
      </c>
      <c r="CO28">
        <f>((10/17)*100)</f>
        <v>58.82352941176471</v>
      </c>
      <c r="CP28">
        <f>((10/17)*100)</f>
        <v>58.82352941176471</v>
      </c>
      <c r="CQ28">
        <f>$I28/$BG28</f>
        <v>135.66114345923665</v>
      </c>
      <c r="CR28">
        <f>$J28/$BH28</f>
        <v>132.37780019830711</v>
      </c>
      <c r="CS28">
        <f>$K28/$BI28</f>
        <v>131.98040267099495</v>
      </c>
      <c r="CT28">
        <f>$L28/$BJ28</f>
        <v>117.70469132108018</v>
      </c>
      <c r="CV28">
        <v>0.46875</v>
      </c>
      <c r="CW28">
        <v>0.375</v>
      </c>
      <c r="CX28">
        <v>0.34375</v>
      </c>
      <c r="CY28">
        <v>0.4838709677419355</v>
      </c>
      <c r="CZ28">
        <v>0.25806451612903225</v>
      </c>
      <c r="DA28">
        <v>0.2142857142857143</v>
      </c>
      <c r="DB28">
        <v>0.2857142857142857</v>
      </c>
      <c r="DC28">
        <v>0.17857142857142858</v>
      </c>
      <c r="DD28">
        <v>3.2258064516129004E-2</v>
      </c>
      <c r="DE28">
        <v>0.41666666666666663</v>
      </c>
      <c r="DF28">
        <v>2.6315789473684209E-2</v>
      </c>
      <c r="DG28">
        <v>0.19444444444444442</v>
      </c>
    </row>
    <row r="29" spans="1:111" x14ac:dyDescent="0.25">
      <c r="A29">
        <v>163.05908099999999</v>
      </c>
      <c r="B29">
        <v>5.7644830000000002</v>
      </c>
      <c r="C29">
        <v>175.46081100000001</v>
      </c>
      <c r="D29">
        <v>4.987241</v>
      </c>
      <c r="E29">
        <v>182.66809000000001</v>
      </c>
      <c r="F29">
        <v>8.8734520000000003</v>
      </c>
      <c r="G29">
        <v>183.25248500000001</v>
      </c>
      <c r="H29">
        <v>5.2463569999999997</v>
      </c>
      <c r="I29">
        <f>SQRT((ABS($A$30-$A$29)^2+(ABS($B$30-$B$29)^2)))</f>
        <v>16.020313258677067</v>
      </c>
      <c r="J29">
        <f>SQRT((ABS($C$30-$C$29)^2+(ABS($D$30-$D$29)^2)))</f>
        <v>17.561891054119663</v>
      </c>
      <c r="K29">
        <f>SQRT((ABS($E$30-$E$29)^2+(ABS($F$30-$F$29)^2)))</f>
        <v>21.116491986771326</v>
      </c>
      <c r="L29">
        <f>SQRT((ABS($G$30-$G$29)^2+(ABS($H$30-$H$29)^2)))</f>
        <v>21.238081969868873</v>
      </c>
      <c r="M29">
        <f>ABS($B$29-$D$29)</f>
        <v>0.77724200000000021</v>
      </c>
      <c r="N29">
        <f>ABS($F$29-$H$29)</f>
        <v>3.6270950000000006</v>
      </c>
      <c r="Q29">
        <f>SQRT((ABS($A$29-$E$30)^2+(ABS($B$29-$F$30)^2)))</f>
        <v>1.5095595105622688</v>
      </c>
      <c r="R29">
        <f>SQRT((ABS($C$29-$G$29)^2+(ABS($D$29-$H$29)^2)))</f>
        <v>7.7959813252554682</v>
      </c>
      <c r="S29">
        <v>15</v>
      </c>
      <c r="T29">
        <v>7</v>
      </c>
      <c r="U29">
        <v>3</v>
      </c>
      <c r="V29">
        <v>9</v>
      </c>
      <c r="W29">
        <v>15</v>
      </c>
      <c r="X29">
        <v>4</v>
      </c>
      <c r="Y29">
        <v>6</v>
      </c>
      <c r="Z29">
        <v>15</v>
      </c>
      <c r="AA29">
        <v>14</v>
      </c>
      <c r="AB29">
        <v>3</v>
      </c>
      <c r="AC29">
        <v>6</v>
      </c>
      <c r="AD29">
        <v>14</v>
      </c>
      <c r="AE29">
        <v>28</v>
      </c>
      <c r="AF29">
        <v>12</v>
      </c>
      <c r="AG29">
        <v>15</v>
      </c>
      <c r="AH29">
        <v>14</v>
      </c>
      <c r="AI29">
        <v>16</v>
      </c>
      <c r="AJ29">
        <v>5</v>
      </c>
      <c r="AK29">
        <v>5</v>
      </c>
      <c r="AL29">
        <v>0</v>
      </c>
      <c r="AM29">
        <v>13</v>
      </c>
      <c r="AN29">
        <v>0</v>
      </c>
      <c r="AO29">
        <v>8</v>
      </c>
      <c r="AP29">
        <v>5</v>
      </c>
      <c r="AQ29">
        <v>17</v>
      </c>
      <c r="AR29">
        <v>5</v>
      </c>
      <c r="AS29">
        <v>8</v>
      </c>
      <c r="AT29">
        <v>5</v>
      </c>
      <c r="AU29">
        <v>5</v>
      </c>
      <c r="AV29">
        <v>0</v>
      </c>
      <c r="AW29">
        <v>5</v>
      </c>
      <c r="AX29">
        <v>5</v>
      </c>
      <c r="AY29">
        <f>(15/200)</f>
        <v>7.4999999999999997E-2</v>
      </c>
      <c r="AZ29">
        <f>(15/200)</f>
        <v>7.4999999999999997E-2</v>
      </c>
      <c r="BA29">
        <f>(14/200)</f>
        <v>7.0000000000000007E-2</v>
      </c>
      <c r="BB29">
        <f>(28/200)</f>
        <v>0.14000000000000001</v>
      </c>
      <c r="BC29">
        <f>(16/200)</f>
        <v>0.08</v>
      </c>
      <c r="BD29">
        <f>(13/200)</f>
        <v>6.5000000000000002E-2</v>
      </c>
      <c r="BE29">
        <f>(17/200)</f>
        <v>8.5000000000000006E-2</v>
      </c>
      <c r="BF29">
        <f>(5/200)</f>
        <v>2.5000000000000001E-2</v>
      </c>
      <c r="BG29">
        <f>(0.075+0.08)</f>
        <v>0.155</v>
      </c>
      <c r="BH29">
        <f>(0.075+0.065)</f>
        <v>0.14000000000000001</v>
      </c>
      <c r="BI29">
        <f>(0.07+0.085)</f>
        <v>0.15500000000000003</v>
      </c>
      <c r="BJ29">
        <f>(0.14+0.025)</f>
        <v>0.16500000000000001</v>
      </c>
      <c r="BK29">
        <f>((0.075/0.155)*100)</f>
        <v>48.387096774193544</v>
      </c>
      <c r="BL29">
        <f>((0.075/0.14)*100)</f>
        <v>53.571428571428569</v>
      </c>
      <c r="BM29">
        <f>((0.07/0.155)*100)</f>
        <v>45.161290322580648</v>
      </c>
      <c r="BN29">
        <f>((0.14/0.165)*100)</f>
        <v>84.848484848484844</v>
      </c>
      <c r="BO29">
        <f>((0.08/0.155)*100)</f>
        <v>51.612903225806448</v>
      </c>
      <c r="BP29">
        <f>((0.065/0.14)*100)</f>
        <v>46.428571428571423</v>
      </c>
      <c r="BQ29">
        <f>((0.085/0.155)*100)</f>
        <v>54.838709677419359</v>
      </c>
      <c r="BR29">
        <f>((0.025/0.165)*100)</f>
        <v>15.151515151515152</v>
      </c>
      <c r="BS29">
        <f>((7/15)*100)</f>
        <v>46.666666666666664</v>
      </c>
      <c r="BT29">
        <f>((3/15)*100)</f>
        <v>20</v>
      </c>
      <c r="BU29">
        <f>((9/15)*100)</f>
        <v>60</v>
      </c>
      <c r="BV29">
        <f>((4/15)*100)</f>
        <v>26.666666666666668</v>
      </c>
      <c r="BW29">
        <f>((6/15)*100)</f>
        <v>40</v>
      </c>
      <c r="BX29">
        <f>((15/15)*100)</f>
        <v>100</v>
      </c>
      <c r="BY29">
        <f>((3/14)*100)</f>
        <v>21.428571428571427</v>
      </c>
      <c r="BZ29">
        <f>((6/14)*100)</f>
        <v>42.857142857142854</v>
      </c>
      <c r="CA29">
        <f>((14/14)*100)</f>
        <v>100</v>
      </c>
      <c r="CB29">
        <f>((12/28)*100)</f>
        <v>42.857142857142854</v>
      </c>
      <c r="CC29">
        <f>((15/28)*100)</f>
        <v>53.571428571428569</v>
      </c>
      <c r="CD29">
        <f>((14/28)*100)</f>
        <v>50</v>
      </c>
      <c r="CE29">
        <f>((5/16)*100)</f>
        <v>31.25</v>
      </c>
      <c r="CF29">
        <f>((5/16)*100)</f>
        <v>31.25</v>
      </c>
      <c r="CG29">
        <f>((0/16)*100)</f>
        <v>0</v>
      </c>
      <c r="CH29">
        <f>((0/13)*100)</f>
        <v>0</v>
      </c>
      <c r="CI29">
        <f>((8/13)*100)</f>
        <v>61.53846153846154</v>
      </c>
      <c r="CJ29">
        <f>((5/13)*100)</f>
        <v>38.461538461538467</v>
      </c>
      <c r="CK29">
        <f>((5/17)*100)</f>
        <v>29.411764705882355</v>
      </c>
      <c r="CL29">
        <f>((8/17)*100)</f>
        <v>47.058823529411761</v>
      </c>
      <c r="CM29">
        <f>((5/17)*100)</f>
        <v>29.411764705882355</v>
      </c>
      <c r="CN29">
        <f>((0/5)*100)</f>
        <v>0</v>
      </c>
      <c r="CO29">
        <f>((5/5)*100)</f>
        <v>100</v>
      </c>
      <c r="CP29">
        <f>((5/5)*100)</f>
        <v>100</v>
      </c>
      <c r="CQ29">
        <f>$I29/$BG29</f>
        <v>103.35685973340044</v>
      </c>
      <c r="CR29">
        <f>$J29/$BH29</f>
        <v>125.44207895799758</v>
      </c>
      <c r="CS29">
        <f>$K29/$BI29</f>
        <v>136.23543217271822</v>
      </c>
      <c r="CT29">
        <f>$L29/$BJ29</f>
        <v>128.71564830223559</v>
      </c>
      <c r="CV29">
        <v>0.35483870967741937</v>
      </c>
      <c r="CW29">
        <v>0.38709677419354838</v>
      </c>
      <c r="CX29">
        <v>0.29032258064516131</v>
      </c>
      <c r="CY29">
        <v>0.39285714285714285</v>
      </c>
      <c r="CZ29">
        <v>0.1785714285714286</v>
      </c>
      <c r="DA29">
        <v>0.45833333333333337</v>
      </c>
      <c r="DB29">
        <v>0.38709677419354838</v>
      </c>
      <c r="DC29">
        <v>0.25806451612903225</v>
      </c>
      <c r="DD29">
        <v>7.4999999999999956E-2</v>
      </c>
      <c r="DE29">
        <v>0.33333333333333337</v>
      </c>
      <c r="DF29">
        <v>0.16666666666666666</v>
      </c>
      <c r="DG29">
        <v>2.7777777777777776E-2</v>
      </c>
    </row>
    <row r="30" spans="1:111" x14ac:dyDescent="0.25">
      <c r="A30">
        <v>147.08610099999999</v>
      </c>
      <c r="B30">
        <v>4.5338950000000002</v>
      </c>
      <c r="C30">
        <v>157.929519</v>
      </c>
      <c r="D30">
        <v>3.9509889999999999</v>
      </c>
      <c r="E30">
        <v>161.69552899999999</v>
      </c>
      <c r="F30">
        <v>6.4121680000000003</v>
      </c>
      <c r="G30">
        <v>162.150047</v>
      </c>
      <c r="H30">
        <v>2.8498519999999998</v>
      </c>
      <c r="I30">
        <f>SQRT((ABS($A$31-$A$30)^2+(ABS($B$31-$B$30)^2)))</f>
        <v>21.855656887423645</v>
      </c>
      <c r="J30">
        <f>SQRT((ABS($C$31-$C$30)^2+(ABS($D$31-$D$30)^2)))</f>
        <v>12.004073950406067</v>
      </c>
      <c r="K30">
        <f>SQRT((ABS($E$31-$E$30)^2+(ABS($F$31-$F$30)^2)))</f>
        <v>16.97482760306465</v>
      </c>
      <c r="L30">
        <f>SQRT((ABS($G$31-$G$30)^2+(ABS($H$31-$H$30)^2)))</f>
        <v>6.2363896788037572</v>
      </c>
      <c r="M30">
        <f>ABS($B$30-$D$30)</f>
        <v>0.58290600000000037</v>
      </c>
      <c r="N30">
        <f>ABS($F$30-$H$30)</f>
        <v>3.5623160000000005</v>
      </c>
      <c r="Q30">
        <f>SQRT((ABS($A$30-$E$31)^2+(ABS($B$30-$F$31)^2)))</f>
        <v>2.5073007689712927</v>
      </c>
      <c r="R30">
        <f>SQRT((ABS($C$30-$G$30)^2+(ABS($D$30-$H$30)^2)))</f>
        <v>4.3618068837986179</v>
      </c>
      <c r="S30">
        <v>9</v>
      </c>
      <c r="T30">
        <v>6</v>
      </c>
      <c r="U30">
        <v>9</v>
      </c>
      <c r="V30">
        <v>9</v>
      </c>
      <c r="W30">
        <v>11</v>
      </c>
      <c r="X30">
        <v>7</v>
      </c>
      <c r="Y30">
        <v>0</v>
      </c>
      <c r="Z30">
        <v>7</v>
      </c>
      <c r="AA30">
        <v>20</v>
      </c>
      <c r="AB30">
        <v>9</v>
      </c>
      <c r="AC30">
        <v>10</v>
      </c>
      <c r="AD30">
        <v>17</v>
      </c>
      <c r="AE30">
        <v>9</v>
      </c>
      <c r="AF30">
        <v>3</v>
      </c>
      <c r="AG30">
        <v>7</v>
      </c>
      <c r="AH30">
        <v>0</v>
      </c>
      <c r="AI30">
        <v>15</v>
      </c>
      <c r="AJ30">
        <v>11</v>
      </c>
      <c r="AK30">
        <v>8</v>
      </c>
      <c r="AL30">
        <v>5</v>
      </c>
      <c r="AM30">
        <v>13</v>
      </c>
      <c r="AN30">
        <v>5</v>
      </c>
      <c r="AO30">
        <v>5</v>
      </c>
      <c r="AP30">
        <v>2</v>
      </c>
      <c r="AQ30">
        <v>20</v>
      </c>
      <c r="AR30">
        <v>8</v>
      </c>
      <c r="AS30">
        <v>9</v>
      </c>
      <c r="AT30">
        <v>8</v>
      </c>
      <c r="AU30">
        <v>6</v>
      </c>
      <c r="AV30">
        <v>0</v>
      </c>
      <c r="AW30">
        <v>2</v>
      </c>
      <c r="AX30">
        <v>6</v>
      </c>
      <c r="AY30">
        <f>(9/200)</f>
        <v>4.4999999999999998E-2</v>
      </c>
      <c r="AZ30">
        <f>(11/200)</f>
        <v>5.5E-2</v>
      </c>
      <c r="BA30">
        <f>(20/200)</f>
        <v>0.1</v>
      </c>
      <c r="BB30">
        <f>(9/200)</f>
        <v>4.4999999999999998E-2</v>
      </c>
      <c r="BC30">
        <f>(15/200)</f>
        <v>7.4999999999999997E-2</v>
      </c>
      <c r="BD30">
        <f>(13/200)</f>
        <v>6.5000000000000002E-2</v>
      </c>
      <c r="BE30">
        <f>(20/200)</f>
        <v>0.1</v>
      </c>
      <c r="BF30">
        <f>(6/200)</f>
        <v>0.03</v>
      </c>
      <c r="BG30">
        <f>(0.045+0.075)</f>
        <v>0.12</v>
      </c>
      <c r="BH30">
        <f>(0.055+0.065)</f>
        <v>0.12</v>
      </c>
      <c r="BI30">
        <f>(0.1+0.1)</f>
        <v>0.2</v>
      </c>
      <c r="BJ30">
        <f>(0.045+0.03)</f>
        <v>7.4999999999999997E-2</v>
      </c>
      <c r="BK30">
        <f>((0.045/0.12)*100)</f>
        <v>37.5</v>
      </c>
      <c r="BL30">
        <f>((0.055/0.12)*100)</f>
        <v>45.833333333333336</v>
      </c>
      <c r="BM30">
        <f>((0.1/0.2)*100)</f>
        <v>50</v>
      </c>
      <c r="BN30">
        <f>((0.045/0.075)*100)</f>
        <v>60</v>
      </c>
      <c r="BO30">
        <f>((0.075/0.12)*100)</f>
        <v>62.5</v>
      </c>
      <c r="BP30">
        <f>((0.065/0.12)*100)</f>
        <v>54.166666666666671</v>
      </c>
      <c r="BQ30">
        <f>((0.1/0.2)*100)</f>
        <v>50</v>
      </c>
      <c r="BR30">
        <f>((0.03/0.075)*100)</f>
        <v>40</v>
      </c>
      <c r="BS30">
        <f>((6/9)*100)</f>
        <v>66.666666666666657</v>
      </c>
      <c r="BT30">
        <f>((9/9)*100)</f>
        <v>100</v>
      </c>
      <c r="BU30">
        <f>((9/9)*100)</f>
        <v>100</v>
      </c>
      <c r="BV30">
        <f>((7/11)*100)</f>
        <v>63.636363636363633</v>
      </c>
      <c r="BW30">
        <f>((0/11)*100)</f>
        <v>0</v>
      </c>
      <c r="BX30">
        <f>((7/11)*100)</f>
        <v>63.636363636363633</v>
      </c>
      <c r="BY30">
        <f>((9/20)*100)</f>
        <v>45</v>
      </c>
      <c r="BZ30">
        <f>((10/20)*100)</f>
        <v>50</v>
      </c>
      <c r="CA30">
        <f>((17/20)*100)</f>
        <v>85</v>
      </c>
      <c r="CB30">
        <f>((3/9)*100)</f>
        <v>33.333333333333329</v>
      </c>
      <c r="CC30">
        <f>((7/9)*100)</f>
        <v>77.777777777777786</v>
      </c>
      <c r="CD30">
        <f>((0/9)*100)</f>
        <v>0</v>
      </c>
      <c r="CE30">
        <f>((11/15)*100)</f>
        <v>73.333333333333329</v>
      </c>
      <c r="CF30">
        <f>((8/15)*100)</f>
        <v>53.333333333333336</v>
      </c>
      <c r="CG30">
        <f>((5/15)*100)</f>
        <v>33.333333333333329</v>
      </c>
      <c r="CH30">
        <f>((5/13)*100)</f>
        <v>38.461538461538467</v>
      </c>
      <c r="CI30">
        <f>((5/13)*100)</f>
        <v>38.461538461538467</v>
      </c>
      <c r="CJ30">
        <f>((2/13)*100)</f>
        <v>15.384615384615385</v>
      </c>
      <c r="CK30">
        <f>((8/20)*100)</f>
        <v>40</v>
      </c>
      <c r="CL30">
        <f>((9/20)*100)</f>
        <v>45</v>
      </c>
      <c r="CM30">
        <f>((8/20)*100)</f>
        <v>40</v>
      </c>
      <c r="CN30">
        <f>((0/6)*100)</f>
        <v>0</v>
      </c>
      <c r="CO30">
        <f>((2/6)*100)</f>
        <v>33.333333333333329</v>
      </c>
      <c r="CP30">
        <f>((6/6)*100)</f>
        <v>100</v>
      </c>
      <c r="CQ30">
        <f>$I30/$BG30</f>
        <v>182.13047406186371</v>
      </c>
      <c r="CR30">
        <f>$J30/$BH30</f>
        <v>100.03394958671723</v>
      </c>
      <c r="CS30">
        <f>$K30/$BI30</f>
        <v>84.87413801532324</v>
      </c>
      <c r="CT30">
        <f>$L30/$BJ30</f>
        <v>83.151862384050105</v>
      </c>
      <c r="CV30">
        <v>0.16666666666666663</v>
      </c>
      <c r="CW30">
        <v>0.12903225806451613</v>
      </c>
      <c r="CX30">
        <v>0.25</v>
      </c>
      <c r="CY30">
        <v>0.16666666666666666</v>
      </c>
      <c r="CZ30">
        <v>0.33333333333333337</v>
      </c>
      <c r="DA30">
        <v>6.8965517241379337E-2</v>
      </c>
      <c r="DB30">
        <v>0.30000000000000004</v>
      </c>
      <c r="DC30">
        <v>0.4</v>
      </c>
      <c r="DD30">
        <v>0.44999999999999996</v>
      </c>
      <c r="DE30">
        <v>0.4</v>
      </c>
      <c r="DF30">
        <v>0.33333333333333331</v>
      </c>
      <c r="DG30">
        <v>9.0909090909090912E-2</v>
      </c>
    </row>
    <row r="31" spans="1:111" x14ac:dyDescent="0.25">
      <c r="A31">
        <v>125.26746799999999</v>
      </c>
      <c r="B31">
        <v>5.8055050000000001</v>
      </c>
      <c r="C31">
        <v>145.98219999999998</v>
      </c>
      <c r="D31">
        <v>2.7850730000000001</v>
      </c>
      <c r="E31">
        <v>144.74852299999998</v>
      </c>
      <c r="F31">
        <v>5.4406949999999998</v>
      </c>
      <c r="G31">
        <v>155.916686</v>
      </c>
      <c r="H31">
        <v>3.0441889999999998</v>
      </c>
      <c r="I31">
        <f>SQRT((ABS($A$32-$A$31)^2+(ABS($B$32-$B$31)^2)))</f>
        <v>14.866936984549348</v>
      </c>
      <c r="J31">
        <f>SQRT((ABS($C$32-$C$31)^2+(ABS($D$32-$D$31)^2)))</f>
        <v>25.415082877335983</v>
      </c>
      <c r="K31">
        <f>SQRT((ABS($E$32-$E$31)^2+(ABS($F$32-$F$31)^2)))</f>
        <v>26.003262840549539</v>
      </c>
      <c r="L31">
        <f>SQRT((ABS($G$32-$G$31)^2+(ABS($H$32-$H$31)^2)))</f>
        <v>11.377867353792686</v>
      </c>
      <c r="M31">
        <f>ABS($B$31-$D$31)</f>
        <v>3.020432</v>
      </c>
      <c r="N31">
        <f>ABS($F$31-$H$31)</f>
        <v>2.396506</v>
      </c>
      <c r="Q31">
        <f>SQRT((ABS($A$31-$E$31)^2+(ABS($B$31-$F$31)^2)))</f>
        <v>19.484470489318522</v>
      </c>
      <c r="R31">
        <f>SQRT((ABS($C$31-$G$31)^2+(ABS($D$31-$H$31)^2)))</f>
        <v>9.9378646190040456</v>
      </c>
      <c r="S31">
        <v>15</v>
      </c>
      <c r="T31">
        <v>5</v>
      </c>
      <c r="U31">
        <v>7</v>
      </c>
      <c r="V31">
        <v>9</v>
      </c>
      <c r="W31">
        <v>15</v>
      </c>
      <c r="X31">
        <v>6</v>
      </c>
      <c r="Y31">
        <v>10</v>
      </c>
      <c r="Z31">
        <v>13</v>
      </c>
      <c r="AA31">
        <v>14</v>
      </c>
      <c r="AB31">
        <v>7</v>
      </c>
      <c r="AC31">
        <v>12</v>
      </c>
      <c r="AD31">
        <v>14</v>
      </c>
      <c r="AE31">
        <v>20</v>
      </c>
      <c r="AF31">
        <v>9</v>
      </c>
      <c r="AG31">
        <v>13</v>
      </c>
      <c r="AH31">
        <v>17</v>
      </c>
      <c r="AI31">
        <v>16</v>
      </c>
      <c r="AJ31">
        <v>7</v>
      </c>
      <c r="AK31">
        <v>12</v>
      </c>
      <c r="AL31">
        <v>9</v>
      </c>
      <c r="AM31">
        <v>14</v>
      </c>
      <c r="AN31">
        <v>11</v>
      </c>
      <c r="AO31">
        <v>4</v>
      </c>
      <c r="AP31">
        <v>5</v>
      </c>
      <c r="AQ31">
        <v>20</v>
      </c>
      <c r="AR31">
        <v>12</v>
      </c>
      <c r="AS31">
        <v>15</v>
      </c>
      <c r="AT31">
        <v>15</v>
      </c>
      <c r="AU31">
        <v>5</v>
      </c>
      <c r="AV31">
        <v>5</v>
      </c>
      <c r="AW31">
        <v>5</v>
      </c>
      <c r="AX31">
        <v>2</v>
      </c>
      <c r="AY31">
        <f>(15/200)</f>
        <v>7.4999999999999997E-2</v>
      </c>
      <c r="AZ31">
        <f>(15/200)</f>
        <v>7.4999999999999997E-2</v>
      </c>
      <c r="BA31">
        <f>(14/200)</f>
        <v>7.0000000000000007E-2</v>
      </c>
      <c r="BB31">
        <f>(20/200)</f>
        <v>0.1</v>
      </c>
      <c r="BC31">
        <f>(16/200)</f>
        <v>0.08</v>
      </c>
      <c r="BD31">
        <f>(14/200)</f>
        <v>7.0000000000000007E-2</v>
      </c>
      <c r="BE31">
        <f>(20/200)</f>
        <v>0.1</v>
      </c>
      <c r="BF31">
        <f>(5/200)</f>
        <v>2.5000000000000001E-2</v>
      </c>
      <c r="BG31">
        <f>(0.075+0.08)</f>
        <v>0.155</v>
      </c>
      <c r="BH31">
        <f>(0.075+0.07)</f>
        <v>0.14500000000000002</v>
      </c>
      <c r="BI31">
        <f>(0.07+0.1)</f>
        <v>0.17</v>
      </c>
      <c r="BJ31">
        <f>(0.1+0.025)</f>
        <v>0.125</v>
      </c>
      <c r="BK31">
        <f>((0.075/0.155)*100)</f>
        <v>48.387096774193544</v>
      </c>
      <c r="BL31">
        <f>((0.075/0.145)*100)</f>
        <v>51.724137931034484</v>
      </c>
      <c r="BM31">
        <f>((0.07/0.17)*100)</f>
        <v>41.176470588235297</v>
      </c>
      <c r="BN31">
        <f>((0.1/0.125)*100)</f>
        <v>80</v>
      </c>
      <c r="BO31">
        <f>((0.08/0.155)*100)</f>
        <v>51.612903225806448</v>
      </c>
      <c r="BP31">
        <f>((0.07/0.145)*100)</f>
        <v>48.275862068965523</v>
      </c>
      <c r="BQ31">
        <f>((0.1/0.17)*100)</f>
        <v>58.82352941176471</v>
      </c>
      <c r="BR31">
        <f>((0.025/0.125)*100)</f>
        <v>20</v>
      </c>
      <c r="BS31">
        <f>((5/15)*100)</f>
        <v>33.333333333333329</v>
      </c>
      <c r="BT31">
        <f>((7/15)*100)</f>
        <v>46.666666666666664</v>
      </c>
      <c r="BU31">
        <f>((9/15)*100)</f>
        <v>60</v>
      </c>
      <c r="BV31">
        <f>((6/15)*100)</f>
        <v>40</v>
      </c>
      <c r="BW31">
        <f>((10/15)*100)</f>
        <v>66.666666666666657</v>
      </c>
      <c r="BX31">
        <f>((13/15)*100)</f>
        <v>86.666666666666671</v>
      </c>
      <c r="BY31">
        <f>((7/14)*100)</f>
        <v>50</v>
      </c>
      <c r="BZ31">
        <f>((12/14)*100)</f>
        <v>85.714285714285708</v>
      </c>
      <c r="CA31">
        <f>((14/14)*100)</f>
        <v>100</v>
      </c>
      <c r="CB31">
        <f>((9/20)*100)</f>
        <v>45</v>
      </c>
      <c r="CC31">
        <f>((13/20)*100)</f>
        <v>65</v>
      </c>
      <c r="CD31">
        <f>((17/20)*100)</f>
        <v>85</v>
      </c>
      <c r="CE31">
        <f>((7/16)*100)</f>
        <v>43.75</v>
      </c>
      <c r="CF31">
        <f>((12/16)*100)</f>
        <v>75</v>
      </c>
      <c r="CG31">
        <f>((9/16)*100)</f>
        <v>56.25</v>
      </c>
      <c r="CH31">
        <f>((11/14)*100)</f>
        <v>78.571428571428569</v>
      </c>
      <c r="CI31">
        <f>((4/14)*100)</f>
        <v>28.571428571428569</v>
      </c>
      <c r="CJ31">
        <f>((5/14)*100)</f>
        <v>35.714285714285715</v>
      </c>
      <c r="CK31">
        <f>((12/20)*100)</f>
        <v>60</v>
      </c>
      <c r="CL31">
        <f>((15/20)*100)</f>
        <v>75</v>
      </c>
      <c r="CM31">
        <f>((15/20)*100)</f>
        <v>75</v>
      </c>
      <c r="CN31">
        <f>((5/5)*100)</f>
        <v>100</v>
      </c>
      <c r="CO31">
        <f>((5/5)*100)</f>
        <v>100</v>
      </c>
      <c r="CP31">
        <f>((2/5)*100)</f>
        <v>40</v>
      </c>
      <c r="CQ31">
        <f>$I31/$BG31</f>
        <v>95.915722480963538</v>
      </c>
      <c r="CR31">
        <f>$J31/$BH31</f>
        <v>175.27643363679985</v>
      </c>
      <c r="CS31">
        <f>$K31/$BI31</f>
        <v>152.9603696502914</v>
      </c>
      <c r="CT31">
        <f>$L31/$BJ31</f>
        <v>91.022938830341488</v>
      </c>
      <c r="CV31">
        <v>0.29032258064516125</v>
      </c>
      <c r="CW31">
        <v>0.22580645161290325</v>
      </c>
      <c r="CX31">
        <v>0.22580645161290325</v>
      </c>
      <c r="CY31">
        <v>0.31034482758620691</v>
      </c>
      <c r="CZ31">
        <v>0.17241379310344829</v>
      </c>
      <c r="DA31">
        <v>6.8965517241379309E-2</v>
      </c>
      <c r="DB31">
        <v>0.1</v>
      </c>
      <c r="DC31">
        <v>0.1470588235294118</v>
      </c>
      <c r="DD31">
        <v>8.8235294117647078E-2</v>
      </c>
      <c r="DE31">
        <v>0.28000000000000003</v>
      </c>
      <c r="DF31">
        <v>0.13333333333333333</v>
      </c>
      <c r="DG31">
        <v>0.12</v>
      </c>
    </row>
    <row r="32" spans="1:111" x14ac:dyDescent="0.25">
      <c r="A32">
        <v>110.53912399999999</v>
      </c>
      <c r="B32">
        <v>7.8307700000000002</v>
      </c>
      <c r="C32">
        <v>120.605727</v>
      </c>
      <c r="D32">
        <v>4.1854500000000003</v>
      </c>
      <c r="E32">
        <v>118.84919099999999</v>
      </c>
      <c r="F32">
        <v>7.7632539999999999</v>
      </c>
      <c r="G32">
        <v>144.55375999999998</v>
      </c>
      <c r="H32">
        <v>3.627094</v>
      </c>
      <c r="I32">
        <f>SQRT((ABS($A$33-$A$32)^2+(ABS($B$33-$B$32)^2)))</f>
        <v>19.467084382789036</v>
      </c>
      <c r="J32">
        <f>SQRT((ABS($C$33-$C$32)^2+(ABS($D$33-$D$32)^2)))</f>
        <v>17.996254682615088</v>
      </c>
      <c r="K32">
        <f>SQRT((ABS($E$33-$E$32)^2+(ABS($F$33-$F$32)^2)))</f>
        <v>20.815823932706774</v>
      </c>
      <c r="L32">
        <f>SQRT((ABS($G$33-$G$32)^2+(ABS($H$33-$H$32)^2)))</f>
        <v>37.417704562705509</v>
      </c>
      <c r="M32">
        <f>ABS($B$32-$D$32)</f>
        <v>3.6453199999999999</v>
      </c>
      <c r="N32">
        <f>ABS($F$32-$H$32)</f>
        <v>4.1361600000000003</v>
      </c>
      <c r="Q32">
        <f>SQRT((ABS($A$32-$E$32)^2+(ABS($B$32-$F$32)^2)))</f>
        <v>8.3103412658413163</v>
      </c>
      <c r="R32">
        <f>SQRT((ABS($C$32-$G$33)^2+(ABS($D$32-$H$33)^2)))</f>
        <v>13.469020266059454</v>
      </c>
      <c r="S32">
        <v>17</v>
      </c>
      <c r="T32">
        <v>4</v>
      </c>
      <c r="U32">
        <v>8</v>
      </c>
      <c r="V32">
        <v>12</v>
      </c>
      <c r="W32">
        <v>19</v>
      </c>
      <c r="X32">
        <v>5</v>
      </c>
      <c r="Y32">
        <v>12</v>
      </c>
      <c r="Z32">
        <v>19</v>
      </c>
      <c r="AA32">
        <v>17</v>
      </c>
      <c r="AB32">
        <v>8</v>
      </c>
      <c r="AC32">
        <v>13</v>
      </c>
      <c r="AD32">
        <v>3</v>
      </c>
      <c r="AE32">
        <v>35</v>
      </c>
      <c r="AF32">
        <v>21</v>
      </c>
      <c r="AG32">
        <v>19</v>
      </c>
      <c r="AH32">
        <v>17</v>
      </c>
      <c r="AI32">
        <v>14</v>
      </c>
      <c r="AJ32">
        <v>0</v>
      </c>
      <c r="AK32">
        <v>7</v>
      </c>
      <c r="AL32">
        <v>0</v>
      </c>
      <c r="AM32">
        <v>17</v>
      </c>
      <c r="AN32">
        <v>7</v>
      </c>
      <c r="AO32">
        <v>15</v>
      </c>
      <c r="AP32">
        <v>13</v>
      </c>
      <c r="AQ32">
        <v>16</v>
      </c>
      <c r="AR32">
        <v>7</v>
      </c>
      <c r="AS32">
        <v>9</v>
      </c>
      <c r="AT32">
        <v>0</v>
      </c>
      <c r="AU32">
        <v>15</v>
      </c>
      <c r="AV32">
        <v>9</v>
      </c>
      <c r="AW32">
        <v>13</v>
      </c>
      <c r="AX32">
        <v>15</v>
      </c>
      <c r="AY32">
        <f>(17/200)</f>
        <v>8.5000000000000006E-2</v>
      </c>
      <c r="AZ32">
        <f>(19/200)</f>
        <v>9.5000000000000001E-2</v>
      </c>
      <c r="BA32">
        <f>(17/200)</f>
        <v>8.5000000000000006E-2</v>
      </c>
      <c r="BB32">
        <f>(35/200)</f>
        <v>0.17499999999999999</v>
      </c>
      <c r="BC32">
        <f>(14/200)</f>
        <v>7.0000000000000007E-2</v>
      </c>
      <c r="BD32">
        <f>(17/200)</f>
        <v>8.5000000000000006E-2</v>
      </c>
      <c r="BE32">
        <f>(16/200)</f>
        <v>0.08</v>
      </c>
      <c r="BF32">
        <f>(15/200)</f>
        <v>7.4999999999999997E-2</v>
      </c>
      <c r="BG32">
        <f>(0.085+0.07)</f>
        <v>0.15500000000000003</v>
      </c>
      <c r="BH32">
        <f>(0.095+0.085)</f>
        <v>0.18</v>
      </c>
      <c r="BI32">
        <f>(0.085+0.08)</f>
        <v>0.16500000000000001</v>
      </c>
      <c r="BJ32">
        <f>(0.175+0.075)</f>
        <v>0.25</v>
      </c>
      <c r="BK32">
        <f>((0.085/0.155)*100)</f>
        <v>54.838709677419359</v>
      </c>
      <c r="BL32">
        <f>((0.095/0.18)*100)</f>
        <v>52.777777777777779</v>
      </c>
      <c r="BM32">
        <f>((0.085/0.165)*100)</f>
        <v>51.515151515151516</v>
      </c>
      <c r="BN32">
        <f>((0.175/0.25)*100)</f>
        <v>70</v>
      </c>
      <c r="BO32">
        <f>((0.07/0.155)*100)</f>
        <v>45.161290322580648</v>
      </c>
      <c r="BP32">
        <f>((0.085/0.18)*100)</f>
        <v>47.222222222222229</v>
      </c>
      <c r="BQ32">
        <f>((0.08/0.165)*100)</f>
        <v>48.484848484848484</v>
      </c>
      <c r="BR32">
        <f>((0.075/0.25)*100)</f>
        <v>30</v>
      </c>
      <c r="BS32">
        <f>((4/17)*100)</f>
        <v>23.52941176470588</v>
      </c>
      <c r="BT32">
        <f>((8/17)*100)</f>
        <v>47.058823529411761</v>
      </c>
      <c r="BU32">
        <f>((12/17)*100)</f>
        <v>70.588235294117652</v>
      </c>
      <c r="BV32">
        <f>((5/19)*100)</f>
        <v>26.315789473684209</v>
      </c>
      <c r="BW32">
        <f>((12/19)*100)</f>
        <v>63.157894736842103</v>
      </c>
      <c r="BX32">
        <f>((19/19)*100)</f>
        <v>100</v>
      </c>
      <c r="BY32">
        <f>((8/17)*100)</f>
        <v>47.058823529411761</v>
      </c>
      <c r="BZ32">
        <f>((13/17)*100)</f>
        <v>76.470588235294116</v>
      </c>
      <c r="CA32">
        <f>((3/17)*100)</f>
        <v>17.647058823529413</v>
      </c>
      <c r="CB32">
        <f>((21/35)*100)</f>
        <v>60</v>
      </c>
      <c r="CC32">
        <f>((19/35)*100)</f>
        <v>54.285714285714285</v>
      </c>
      <c r="CD32">
        <f>((17/35)*100)</f>
        <v>48.571428571428569</v>
      </c>
      <c r="CE32">
        <f>((0/14)*100)</f>
        <v>0</v>
      </c>
      <c r="CF32">
        <f>((7/14)*100)</f>
        <v>50</v>
      </c>
      <c r="CG32">
        <f>((0/14)*100)</f>
        <v>0</v>
      </c>
      <c r="CH32">
        <f>((7/17)*100)</f>
        <v>41.17647058823529</v>
      </c>
      <c r="CI32">
        <f>((15/17)*100)</f>
        <v>88.235294117647058</v>
      </c>
      <c r="CJ32">
        <f>((13/17)*100)</f>
        <v>76.470588235294116</v>
      </c>
      <c r="CK32">
        <f>((7/16)*100)</f>
        <v>43.75</v>
      </c>
      <c r="CL32">
        <f>((9/16)*100)</f>
        <v>56.25</v>
      </c>
      <c r="CM32">
        <f>((0/16)*100)</f>
        <v>0</v>
      </c>
      <c r="CN32">
        <f>((9/15)*100)</f>
        <v>60</v>
      </c>
      <c r="CO32">
        <f>((13/15)*100)</f>
        <v>86.666666666666671</v>
      </c>
      <c r="CP32">
        <f>((15/15)*100)</f>
        <v>100</v>
      </c>
      <c r="CQ32">
        <f>$I32/$BG32</f>
        <v>125.59409279218731</v>
      </c>
      <c r="CR32">
        <f>$J32/$BH32</f>
        <v>99.979192681194945</v>
      </c>
      <c r="CS32">
        <f>$K32/$BI32</f>
        <v>126.15650868307135</v>
      </c>
      <c r="CT32">
        <f>$L32/$BJ32</f>
        <v>149.67081825082204</v>
      </c>
      <c r="CV32">
        <v>0.45161290322580649</v>
      </c>
      <c r="CW32">
        <v>0.30000000000000004</v>
      </c>
      <c r="CX32">
        <v>0.16129032258064516</v>
      </c>
      <c r="CY32">
        <v>0.3888888888888889</v>
      </c>
      <c r="CZ32">
        <v>0.19444444444444445</v>
      </c>
      <c r="DA32">
        <v>0.33333333333333337</v>
      </c>
      <c r="DB32">
        <v>0.20588235294117646</v>
      </c>
      <c r="DC32">
        <v>0.21212121212121215</v>
      </c>
      <c r="DD32">
        <v>0.42424242424242425</v>
      </c>
      <c r="DE32">
        <v>0.48</v>
      </c>
      <c r="DF32">
        <v>4.0000000000000036E-2</v>
      </c>
      <c r="DG32">
        <v>0.38</v>
      </c>
    </row>
    <row r="33" spans="1:111" x14ac:dyDescent="0.25">
      <c r="A33">
        <v>91.081521999999993</v>
      </c>
      <c r="B33">
        <v>8.4383049999999997</v>
      </c>
      <c r="C33">
        <v>102.70200399999999</v>
      </c>
      <c r="D33">
        <v>6.0080539999999996</v>
      </c>
      <c r="E33">
        <v>98.040372999999988</v>
      </c>
      <c r="F33">
        <v>8.3032719999999998</v>
      </c>
      <c r="G33">
        <v>107.16108299999999</v>
      </c>
      <c r="H33">
        <v>4.9954219999999996</v>
      </c>
      <c r="I33">
        <f>SQRT((ABS($A$34-$A$33)^2+(ABS($B$34-$B$33)^2)))</f>
        <v>17.633567254248355</v>
      </c>
      <c r="J33">
        <f>SQRT((ABS($C$34-$C$33)^2+(ABS($D$34-$D$33)^2)))</f>
        <v>23.546209832049403</v>
      </c>
      <c r="K33">
        <f>SQRT((ABS($E$34-$E$33)^2+(ABS($F$34-$F$33)^2)))</f>
        <v>17.176087031139343</v>
      </c>
      <c r="L33">
        <f>SQRT((ABS($G$34-$G$33)^2+(ABS($H$34-$H$33)^2)))</f>
        <v>22.426285189378842</v>
      </c>
      <c r="M33">
        <f>ABS($B$33-$D$33)</f>
        <v>2.4302510000000002</v>
      </c>
      <c r="N33">
        <f>ABS($F$33-$H$33)</f>
        <v>3.3078500000000002</v>
      </c>
      <c r="Q33">
        <f>SQRT((ABS($A$33-$E$33)^2+(ABS($B$33-$F$33)^2)))</f>
        <v>6.9601610003856909</v>
      </c>
      <c r="R33">
        <f>SQRT((ABS($C$33-$G$33)^2+(ABS($D$33-$H$33)^2)))</f>
        <v>4.5726151265621544</v>
      </c>
      <c r="S33">
        <v>17</v>
      </c>
      <c r="T33">
        <v>6</v>
      </c>
      <c r="U33">
        <v>7</v>
      </c>
      <c r="V33">
        <v>17</v>
      </c>
      <c r="W33">
        <v>23</v>
      </c>
      <c r="X33">
        <v>10</v>
      </c>
      <c r="Y33">
        <v>13</v>
      </c>
      <c r="Z33">
        <v>8</v>
      </c>
      <c r="AA33">
        <v>12</v>
      </c>
      <c r="AB33">
        <v>7</v>
      </c>
      <c r="AC33">
        <v>1</v>
      </c>
      <c r="AD33">
        <v>8</v>
      </c>
      <c r="AE33">
        <v>20</v>
      </c>
      <c r="AF33">
        <v>17</v>
      </c>
      <c r="AG33">
        <v>8</v>
      </c>
      <c r="AH33">
        <v>8</v>
      </c>
      <c r="AI33">
        <v>13</v>
      </c>
      <c r="AJ33">
        <v>0</v>
      </c>
      <c r="AK33">
        <v>4</v>
      </c>
      <c r="AL33">
        <v>11</v>
      </c>
      <c r="AM33">
        <v>13</v>
      </c>
      <c r="AN33">
        <v>0</v>
      </c>
      <c r="AO33">
        <v>9</v>
      </c>
      <c r="AP33">
        <v>1</v>
      </c>
      <c r="AQ33">
        <v>14</v>
      </c>
      <c r="AR33">
        <v>4</v>
      </c>
      <c r="AS33">
        <v>4</v>
      </c>
      <c r="AT33">
        <v>2</v>
      </c>
      <c r="AU33">
        <v>16</v>
      </c>
      <c r="AV33">
        <v>11</v>
      </c>
      <c r="AW33">
        <v>1</v>
      </c>
      <c r="AX33">
        <v>2</v>
      </c>
      <c r="AY33">
        <f>(17/200)</f>
        <v>8.5000000000000006E-2</v>
      </c>
      <c r="AZ33">
        <f>(23/200)</f>
        <v>0.115</v>
      </c>
      <c r="BA33">
        <f>(12/200)</f>
        <v>0.06</v>
      </c>
      <c r="BB33">
        <f>(20/200)</f>
        <v>0.1</v>
      </c>
      <c r="BC33">
        <f>(13/200)</f>
        <v>6.5000000000000002E-2</v>
      </c>
      <c r="BD33">
        <f>(13/200)</f>
        <v>6.5000000000000002E-2</v>
      </c>
      <c r="BE33">
        <f>(14/200)</f>
        <v>7.0000000000000007E-2</v>
      </c>
      <c r="BF33">
        <f>(16/200)</f>
        <v>0.08</v>
      </c>
      <c r="BG33">
        <f>(0.085+0.065)</f>
        <v>0.15000000000000002</v>
      </c>
      <c r="BH33">
        <f>(0.115+0.065)</f>
        <v>0.18</v>
      </c>
      <c r="BI33">
        <f>(0.06+0.07)</f>
        <v>0.13</v>
      </c>
      <c r="BJ33">
        <f>(0.1+0.08)</f>
        <v>0.18</v>
      </c>
      <c r="BK33">
        <f>((0.085/0.15)*100)</f>
        <v>56.666666666666679</v>
      </c>
      <c r="BL33">
        <f>((0.115/0.18)*100)</f>
        <v>63.888888888888893</v>
      </c>
      <c r="BM33">
        <f>((0.06/0.13)*100)</f>
        <v>46.153846153846153</v>
      </c>
      <c r="BN33">
        <f>((0.1/0.18)*100)</f>
        <v>55.555555555555557</v>
      </c>
      <c r="BO33">
        <f>((0.065/0.15)*100)</f>
        <v>43.333333333333336</v>
      </c>
      <c r="BP33">
        <f>((0.065/0.18)*100)</f>
        <v>36.111111111111114</v>
      </c>
      <c r="BQ33">
        <f>((0.07/0.13)*100)</f>
        <v>53.846153846153854</v>
      </c>
      <c r="BR33">
        <f>((0.08/0.18)*100)</f>
        <v>44.44444444444445</v>
      </c>
      <c r="BS33">
        <f>((6/17)*100)</f>
        <v>35.294117647058826</v>
      </c>
      <c r="BT33">
        <f>((7/17)*100)</f>
        <v>41.17647058823529</v>
      </c>
      <c r="BU33">
        <f>((17/17)*100)</f>
        <v>100</v>
      </c>
      <c r="BV33">
        <f>((10/23)*100)</f>
        <v>43.478260869565219</v>
      </c>
      <c r="BW33">
        <f>((13/23)*100)</f>
        <v>56.521739130434781</v>
      </c>
      <c r="BX33">
        <f>((8/23)*100)</f>
        <v>34.782608695652172</v>
      </c>
      <c r="BY33">
        <f>((7/12)*100)</f>
        <v>58.333333333333336</v>
      </c>
      <c r="BZ33">
        <f>((1/12)*100)</f>
        <v>8.3333333333333321</v>
      </c>
      <c r="CA33">
        <f>((8/12)*100)</f>
        <v>66.666666666666657</v>
      </c>
      <c r="CB33">
        <f>((17/20)*100)</f>
        <v>85</v>
      </c>
      <c r="CC33">
        <f>((8/20)*100)</f>
        <v>40</v>
      </c>
      <c r="CD33">
        <f>((8/20)*100)</f>
        <v>40</v>
      </c>
      <c r="CE33">
        <f>((0/13)*100)</f>
        <v>0</v>
      </c>
      <c r="CF33">
        <f>((4/13)*100)</f>
        <v>30.76923076923077</v>
      </c>
      <c r="CG33">
        <f>((11/13)*100)</f>
        <v>84.615384615384613</v>
      </c>
      <c r="CH33">
        <f>((0/13)*100)</f>
        <v>0</v>
      </c>
      <c r="CI33">
        <f>((9/13)*100)</f>
        <v>69.230769230769226</v>
      </c>
      <c r="CJ33">
        <f>((1/13)*100)</f>
        <v>7.6923076923076925</v>
      </c>
      <c r="CK33">
        <f>((4/14)*100)</f>
        <v>28.571428571428569</v>
      </c>
      <c r="CL33">
        <f>((4/14)*100)</f>
        <v>28.571428571428569</v>
      </c>
      <c r="CM33">
        <f>((2/14)*100)</f>
        <v>14.285714285714285</v>
      </c>
      <c r="CN33">
        <f>((11/16)*100)</f>
        <v>68.75</v>
      </c>
      <c r="CO33">
        <f>((1/16)*100)</f>
        <v>6.25</v>
      </c>
      <c r="CP33">
        <f>((2/16)*100)</f>
        <v>12.5</v>
      </c>
      <c r="CQ33">
        <f>$I33/$BG33</f>
        <v>117.55711502832234</v>
      </c>
      <c r="CR33">
        <f>$J33/$BH33</f>
        <v>130.81227684471892</v>
      </c>
      <c r="CS33">
        <f>$K33/$BI33</f>
        <v>132.12374639337955</v>
      </c>
      <c r="CT33">
        <f>$L33/$BJ33</f>
        <v>124.5904732743269</v>
      </c>
      <c r="CV33">
        <v>0.36666666666666664</v>
      </c>
      <c r="CW33">
        <v>0.15151515151515149</v>
      </c>
      <c r="CX33">
        <v>3.0303030303030276E-2</v>
      </c>
      <c r="CY33">
        <v>0.47222222222222221</v>
      </c>
      <c r="CZ33">
        <v>0.27777777777777779</v>
      </c>
      <c r="DA33">
        <v>0.4</v>
      </c>
      <c r="DB33">
        <v>0.27272727272727271</v>
      </c>
      <c r="DC33">
        <v>0.38461538461538458</v>
      </c>
      <c r="DD33">
        <v>0.15384615384615385</v>
      </c>
      <c r="DE33">
        <v>0.13888888888888884</v>
      </c>
      <c r="DF33">
        <v>0.24</v>
      </c>
      <c r="DG33">
        <v>0.38888888888888884</v>
      </c>
    </row>
    <row r="34" spans="1:111" x14ac:dyDescent="0.25">
      <c r="A34">
        <v>73.448083999999994</v>
      </c>
      <c r="B34">
        <v>8.3707890000000003</v>
      </c>
      <c r="C34">
        <v>79.190751999999989</v>
      </c>
      <c r="D34">
        <v>7.2906399999999998</v>
      </c>
      <c r="E34">
        <v>80.947400999999985</v>
      </c>
      <c r="F34">
        <v>9.9909549999999996</v>
      </c>
      <c r="G34">
        <v>84.798390999999995</v>
      </c>
      <c r="H34">
        <v>6.6831050000000003</v>
      </c>
      <c r="I34">
        <f>SQRT((ABS($A$35-$A$34)^2+(ABS($B$35-$B$34)^2)))</f>
        <v>17.418017226619593</v>
      </c>
      <c r="J34">
        <f>SQRT((ABS($C$35-$C$34)^2+(ABS($D$35-$D$34)^2)))</f>
        <v>13.655478121420902</v>
      </c>
      <c r="K34">
        <f>SQRT((ABS($E$35-$E$34)^2+(ABS($F$35-$F$34)^2)))</f>
        <v>14.556331274032784</v>
      </c>
      <c r="L34">
        <f>SQRT((ABS($G$35-$G$34)^2+(ABS($H$35-$H$34)^2)))</f>
        <v>13.79065891913247</v>
      </c>
      <c r="M34">
        <f>ABS($B$34-$D$34)</f>
        <v>1.0801490000000005</v>
      </c>
      <c r="N34">
        <f>ABS($F$34-$H$34)</f>
        <v>3.3078499999999993</v>
      </c>
      <c r="Q34">
        <f>SQRT((ABS($A$34-$E$34)^2+(ABS($B$34-$F$34)^2)))</f>
        <v>7.6723329785694823</v>
      </c>
      <c r="R34">
        <f>SQRT((ABS($C$34-$G$34)^2+(ABS($D$34-$H$34)^2)))</f>
        <v>5.6404533444171019</v>
      </c>
      <c r="S34">
        <v>18</v>
      </c>
      <c r="T34">
        <v>4</v>
      </c>
      <c r="U34">
        <v>10</v>
      </c>
      <c r="V34">
        <v>14</v>
      </c>
      <c r="W34">
        <v>15</v>
      </c>
      <c r="X34">
        <v>4</v>
      </c>
      <c r="Y34">
        <v>1</v>
      </c>
      <c r="Z34">
        <v>6</v>
      </c>
      <c r="AA34">
        <v>17</v>
      </c>
      <c r="AB34">
        <v>10</v>
      </c>
      <c r="AC34">
        <v>4</v>
      </c>
      <c r="AD34">
        <v>6</v>
      </c>
      <c r="AE34">
        <v>16</v>
      </c>
      <c r="AF34">
        <v>14</v>
      </c>
      <c r="AG34">
        <v>6</v>
      </c>
      <c r="AH34">
        <v>6</v>
      </c>
      <c r="AI34">
        <v>15</v>
      </c>
      <c r="AJ34">
        <v>4</v>
      </c>
      <c r="AK34">
        <v>10</v>
      </c>
      <c r="AL34">
        <v>12</v>
      </c>
      <c r="AM34">
        <v>15</v>
      </c>
      <c r="AN34">
        <v>4</v>
      </c>
      <c r="AO34">
        <v>4</v>
      </c>
      <c r="AP34">
        <v>3</v>
      </c>
      <c r="AQ34">
        <v>18</v>
      </c>
      <c r="AR34">
        <v>10</v>
      </c>
      <c r="AS34">
        <v>4</v>
      </c>
      <c r="AT34">
        <v>8</v>
      </c>
      <c r="AU34">
        <v>12</v>
      </c>
      <c r="AV34">
        <v>12</v>
      </c>
      <c r="AW34">
        <v>3</v>
      </c>
      <c r="AX34">
        <v>8</v>
      </c>
      <c r="AY34">
        <f>(18/200)</f>
        <v>0.09</v>
      </c>
      <c r="AZ34">
        <f>(15/200)</f>
        <v>7.4999999999999997E-2</v>
      </c>
      <c r="BA34">
        <f>(17/200)</f>
        <v>8.5000000000000006E-2</v>
      </c>
      <c r="BB34">
        <f>(16/200)</f>
        <v>0.08</v>
      </c>
      <c r="BC34">
        <f>(15/200)</f>
        <v>7.4999999999999997E-2</v>
      </c>
      <c r="BD34">
        <f>(15/200)</f>
        <v>7.4999999999999997E-2</v>
      </c>
      <c r="BE34">
        <f>(18/200)</f>
        <v>0.09</v>
      </c>
      <c r="BF34">
        <f>(12/200)</f>
        <v>0.06</v>
      </c>
      <c r="BG34">
        <f>(0.09+0.075)</f>
        <v>0.16499999999999998</v>
      </c>
      <c r="BH34">
        <f>(0.075+0.075)</f>
        <v>0.15</v>
      </c>
      <c r="BI34">
        <f>(0.085+0.09)</f>
        <v>0.17499999999999999</v>
      </c>
      <c r="BJ34">
        <f>(0.08+0.06)</f>
        <v>0.14000000000000001</v>
      </c>
      <c r="BK34">
        <f>((0.09/0.165)*100)</f>
        <v>54.54545454545454</v>
      </c>
      <c r="BL34">
        <f>((0.075/0.15)*100)</f>
        <v>50</v>
      </c>
      <c r="BM34">
        <f>((0.085/0.175)*100)</f>
        <v>48.571428571428577</v>
      </c>
      <c r="BN34">
        <f>((0.08/0.14)*100)</f>
        <v>57.142857142857139</v>
      </c>
      <c r="BO34">
        <f>((0.075/0.165)*100)</f>
        <v>45.454545454545453</v>
      </c>
      <c r="BP34">
        <f>((0.075/0.15)*100)</f>
        <v>50</v>
      </c>
      <c r="BQ34">
        <f>((0.09/0.175)*100)</f>
        <v>51.428571428571438</v>
      </c>
      <c r="BR34">
        <f>((0.06/0.14)*100)</f>
        <v>42.857142857142847</v>
      </c>
      <c r="BS34">
        <f>((4/18)*100)</f>
        <v>22.222222222222221</v>
      </c>
      <c r="BT34">
        <f>((10/18)*100)</f>
        <v>55.555555555555557</v>
      </c>
      <c r="BU34">
        <f>((14/18)*100)</f>
        <v>77.777777777777786</v>
      </c>
      <c r="BV34">
        <f>((4/15)*100)</f>
        <v>26.666666666666668</v>
      </c>
      <c r="BW34">
        <f>((1/15)*100)</f>
        <v>6.666666666666667</v>
      </c>
      <c r="BX34">
        <f>((6/15)*100)</f>
        <v>40</v>
      </c>
      <c r="BY34">
        <f>((10/17)*100)</f>
        <v>58.82352941176471</v>
      </c>
      <c r="BZ34">
        <f>((4/17)*100)</f>
        <v>23.52941176470588</v>
      </c>
      <c r="CA34">
        <f>((6/17)*100)</f>
        <v>35.294117647058826</v>
      </c>
      <c r="CB34">
        <f>((14/16)*100)</f>
        <v>87.5</v>
      </c>
      <c r="CC34">
        <f>((6/16)*100)</f>
        <v>37.5</v>
      </c>
      <c r="CD34">
        <f>((6/16)*100)</f>
        <v>37.5</v>
      </c>
      <c r="CE34">
        <f>((4/15)*100)</f>
        <v>26.666666666666668</v>
      </c>
      <c r="CF34">
        <f>((10/15)*100)</f>
        <v>66.666666666666657</v>
      </c>
      <c r="CG34">
        <f>((12/15)*100)</f>
        <v>80</v>
      </c>
      <c r="CH34">
        <f>((4/15)*100)</f>
        <v>26.666666666666668</v>
      </c>
      <c r="CI34">
        <f>((4/15)*100)</f>
        <v>26.666666666666668</v>
      </c>
      <c r="CJ34">
        <f>((3/15)*100)</f>
        <v>20</v>
      </c>
      <c r="CK34">
        <f>((10/18)*100)</f>
        <v>55.555555555555557</v>
      </c>
      <c r="CL34">
        <f>((4/18)*100)</f>
        <v>22.222222222222221</v>
      </c>
      <c r="CM34">
        <f>((8/18)*100)</f>
        <v>44.444444444444443</v>
      </c>
      <c r="CN34">
        <f>((12/12)*100)</f>
        <v>100</v>
      </c>
      <c r="CO34">
        <f>((3/12)*100)</f>
        <v>25</v>
      </c>
      <c r="CP34">
        <f>((8/12)*100)</f>
        <v>66.666666666666657</v>
      </c>
      <c r="CQ34">
        <f>$I34/$BG34</f>
        <v>105.56374076739149</v>
      </c>
      <c r="CR34">
        <f>$J34/$BH34</f>
        <v>91.036520809472691</v>
      </c>
      <c r="CS34">
        <f>$K34/$BI34</f>
        <v>83.179035851615922</v>
      </c>
      <c r="CT34">
        <f>$L34/$BJ34</f>
        <v>98.504706565231928</v>
      </c>
      <c r="CV34">
        <v>0.42424242424242425</v>
      </c>
      <c r="CW34">
        <v>0.18421052631578949</v>
      </c>
      <c r="CX34">
        <v>0.12121212121212122</v>
      </c>
      <c r="CY34">
        <v>0.3666666666666667</v>
      </c>
      <c r="CZ34">
        <v>0.46666666666666667</v>
      </c>
      <c r="DA34">
        <v>0.32258064516129037</v>
      </c>
      <c r="DB34">
        <v>0.19230769230769232</v>
      </c>
      <c r="DC34">
        <v>0.4</v>
      </c>
      <c r="DD34">
        <v>0.31428571428571428</v>
      </c>
      <c r="DE34">
        <v>2.7777777777777776E-2</v>
      </c>
      <c r="DF34">
        <v>0.33333333333333331</v>
      </c>
      <c r="DG34">
        <v>0.1428571428571429</v>
      </c>
    </row>
    <row r="35" spans="1:111" x14ac:dyDescent="0.25">
      <c r="A35">
        <v>56.099379999999996</v>
      </c>
      <c r="B35">
        <v>9.9231400000000001</v>
      </c>
      <c r="C35">
        <v>65.54345099999999</v>
      </c>
      <c r="D35">
        <v>6.8181380000000003</v>
      </c>
      <c r="E35">
        <v>66.489236999999989</v>
      </c>
      <c r="F35">
        <v>8.3032719999999998</v>
      </c>
      <c r="G35">
        <v>71.015828999999997</v>
      </c>
      <c r="H35">
        <v>6.2106029999999999</v>
      </c>
      <c r="I35">
        <f>SQRT((ABS($A$36-$A$35)^2+(ABS($B$36-$B$35)^2)))</f>
        <v>20.821590643045749</v>
      </c>
      <c r="J35">
        <f>SQRT((ABS($C$36-$C$35)^2+(ABS($D$36-$D$35)^2)))</f>
        <v>18.94299973450509</v>
      </c>
      <c r="K35">
        <f>SQRT((ABS($E$36-$E$35)^2+(ABS($F$36-$F$35)^2)))</f>
        <v>23.742840505872625</v>
      </c>
      <c r="L35">
        <f>SQRT((ABS($G$36-$G$35)^2+(ABS($H$36-$H$35)^2)))</f>
        <v>17.416743361084933</v>
      </c>
      <c r="M35">
        <f>ABS($B$35-$D$35)</f>
        <v>3.1050019999999998</v>
      </c>
      <c r="N35">
        <f>ABS($F$35-$H$35)</f>
        <v>2.0926689999999999</v>
      </c>
      <c r="Q35">
        <f>SQRT((ABS($A$35-$E$35)^2+(ABS($B$35-$F$35)^2)))</f>
        <v>10.515374497271738</v>
      </c>
      <c r="R35">
        <f>SQRT((ABS($C$35-$G$35)^2+(ABS($D$35-$H$35)^2)))</f>
        <v>5.5059985244376035</v>
      </c>
      <c r="S35">
        <v>22</v>
      </c>
      <c r="T35">
        <v>3</v>
      </c>
      <c r="U35">
        <v>11</v>
      </c>
      <c r="V35">
        <v>14</v>
      </c>
      <c r="W35">
        <v>14</v>
      </c>
      <c r="X35">
        <v>1</v>
      </c>
      <c r="Y35">
        <v>4</v>
      </c>
      <c r="Z35">
        <v>2</v>
      </c>
      <c r="AA35">
        <v>25</v>
      </c>
      <c r="AB35">
        <v>11</v>
      </c>
      <c r="AC35">
        <v>16</v>
      </c>
      <c r="AD35">
        <v>5</v>
      </c>
      <c r="AE35">
        <v>15</v>
      </c>
      <c r="AF35">
        <v>14</v>
      </c>
      <c r="AG35">
        <v>2</v>
      </c>
      <c r="AH35">
        <v>3</v>
      </c>
      <c r="AI35">
        <v>16</v>
      </c>
      <c r="AJ35">
        <v>3</v>
      </c>
      <c r="AK35">
        <v>9</v>
      </c>
      <c r="AL35">
        <v>15</v>
      </c>
      <c r="AM35">
        <v>17</v>
      </c>
      <c r="AN35">
        <v>3</v>
      </c>
      <c r="AO35">
        <v>4</v>
      </c>
      <c r="AP35">
        <v>7</v>
      </c>
      <c r="AQ35">
        <v>20</v>
      </c>
      <c r="AR35">
        <v>9</v>
      </c>
      <c r="AS35">
        <v>10</v>
      </c>
      <c r="AT35">
        <v>8</v>
      </c>
      <c r="AU35">
        <v>19</v>
      </c>
      <c r="AV35">
        <v>15</v>
      </c>
      <c r="AW35">
        <v>7</v>
      </c>
      <c r="AX35">
        <v>8</v>
      </c>
      <c r="AY35">
        <f>(22/200)</f>
        <v>0.11</v>
      </c>
      <c r="AZ35">
        <f>(14/200)</f>
        <v>7.0000000000000007E-2</v>
      </c>
      <c r="BA35">
        <f>(25/200)</f>
        <v>0.125</v>
      </c>
      <c r="BB35">
        <f>(15/200)</f>
        <v>7.4999999999999997E-2</v>
      </c>
      <c r="BC35">
        <f>(16/200)</f>
        <v>0.08</v>
      </c>
      <c r="BD35">
        <f>(17/200)</f>
        <v>8.5000000000000006E-2</v>
      </c>
      <c r="BE35">
        <f>(20/200)</f>
        <v>0.1</v>
      </c>
      <c r="BF35">
        <f>(19/200)</f>
        <v>9.5000000000000001E-2</v>
      </c>
      <c r="BG35">
        <f>(0.11+0.08)</f>
        <v>0.19</v>
      </c>
      <c r="BH35">
        <f>(0.07+0.085)</f>
        <v>0.15500000000000003</v>
      </c>
      <c r="BI35">
        <f>(0.125+0.1)</f>
        <v>0.22500000000000001</v>
      </c>
      <c r="BJ35">
        <f>(0.075+0.095)</f>
        <v>0.16999999999999998</v>
      </c>
      <c r="BK35">
        <f>((0.11/0.19)*100)</f>
        <v>57.894736842105267</v>
      </c>
      <c r="BL35">
        <f>((0.07/0.155)*100)</f>
        <v>45.161290322580648</v>
      </c>
      <c r="BM35">
        <f>((0.125/0.225)*100)</f>
        <v>55.555555555555557</v>
      </c>
      <c r="BN35">
        <f>((0.075/0.17)*100)</f>
        <v>44.117647058823522</v>
      </c>
      <c r="BO35">
        <f>((0.08/0.19)*100)</f>
        <v>42.105263157894733</v>
      </c>
      <c r="BP35">
        <f>((0.085/0.155)*100)</f>
        <v>54.838709677419359</v>
      </c>
      <c r="BQ35">
        <f>((0.1/0.225)*100)</f>
        <v>44.44444444444445</v>
      </c>
      <c r="BR35">
        <f>((0.095/0.17)*100)</f>
        <v>55.882352941176471</v>
      </c>
      <c r="BS35">
        <f>((3/22)*100)</f>
        <v>13.636363636363635</v>
      </c>
      <c r="BT35">
        <f>((11/22)*100)</f>
        <v>50</v>
      </c>
      <c r="BU35">
        <f>((14/22)*100)</f>
        <v>63.636363636363633</v>
      </c>
      <c r="BV35">
        <f>((1/14)*100)</f>
        <v>7.1428571428571423</v>
      </c>
      <c r="BW35">
        <f>((4/14)*100)</f>
        <v>28.571428571428569</v>
      </c>
      <c r="BX35">
        <f>((2/14)*100)</f>
        <v>14.285714285714285</v>
      </c>
      <c r="BY35">
        <f>((11/25)*100)</f>
        <v>44</v>
      </c>
      <c r="BZ35">
        <f>((16/25)*100)</f>
        <v>64</v>
      </c>
      <c r="CA35">
        <f>((5/25)*100)</f>
        <v>20</v>
      </c>
      <c r="CB35">
        <f>((14/15)*100)</f>
        <v>93.333333333333329</v>
      </c>
      <c r="CC35">
        <f>((2/15)*100)</f>
        <v>13.333333333333334</v>
      </c>
      <c r="CD35">
        <f>((3/15)*100)</f>
        <v>20</v>
      </c>
      <c r="CE35">
        <f>((3/16)*100)</f>
        <v>18.75</v>
      </c>
      <c r="CF35">
        <f>((9/16)*100)</f>
        <v>56.25</v>
      </c>
      <c r="CG35">
        <f>((15/16)*100)</f>
        <v>93.75</v>
      </c>
      <c r="CH35">
        <f>((3/17)*100)</f>
        <v>17.647058823529413</v>
      </c>
      <c r="CI35">
        <f>((4/17)*100)</f>
        <v>23.52941176470588</v>
      </c>
      <c r="CJ35">
        <f>((7/17)*100)</f>
        <v>41.17647058823529</v>
      </c>
      <c r="CK35">
        <f>((9/20)*100)</f>
        <v>45</v>
      </c>
      <c r="CL35">
        <f>((10/20)*100)</f>
        <v>50</v>
      </c>
      <c r="CM35">
        <f>((8/20)*100)</f>
        <v>40</v>
      </c>
      <c r="CN35">
        <f>((15/19)*100)</f>
        <v>78.94736842105263</v>
      </c>
      <c r="CO35">
        <f>((7/19)*100)</f>
        <v>36.84210526315789</v>
      </c>
      <c r="CP35">
        <f>((8/19)*100)</f>
        <v>42.105263157894733</v>
      </c>
      <c r="CQ35">
        <f>$I35/$BG35</f>
        <v>109.587319173925</v>
      </c>
      <c r="CR35">
        <f>$J35/$BH35</f>
        <v>122.21290151293604</v>
      </c>
      <c r="CS35">
        <f>$K35/$BI35</f>
        <v>105.52373558165611</v>
      </c>
      <c r="CT35">
        <f>$L35/$BJ35</f>
        <v>102.45143153579373</v>
      </c>
      <c r="CV35">
        <v>0.44736842105263153</v>
      </c>
      <c r="CW35">
        <v>0.35</v>
      </c>
      <c r="CX35">
        <v>0.21052631578947367</v>
      </c>
      <c r="CY35">
        <v>0.45161290322580649</v>
      </c>
      <c r="CZ35">
        <v>0.32258064516129031</v>
      </c>
      <c r="DA35">
        <v>0.36111111111111116</v>
      </c>
      <c r="DB35">
        <v>0.2</v>
      </c>
      <c r="DC35">
        <v>0.22222222222222221</v>
      </c>
      <c r="DD35">
        <v>0.48888888888888887</v>
      </c>
      <c r="DE35">
        <v>0.11764705882352944</v>
      </c>
      <c r="DF35">
        <v>0.35714285714285715</v>
      </c>
      <c r="DG35">
        <v>0.32352941176470584</v>
      </c>
    </row>
    <row r="36" spans="1:111" x14ac:dyDescent="0.25">
      <c r="A36">
        <v>35.322016999999988</v>
      </c>
      <c r="B36">
        <v>8.5667390000000001</v>
      </c>
      <c r="C36">
        <v>46.603182999999994</v>
      </c>
      <c r="D36">
        <v>6.4964440000000003</v>
      </c>
      <c r="E36">
        <v>42.747571999999991</v>
      </c>
      <c r="F36">
        <v>8.0670129999999993</v>
      </c>
      <c r="G36">
        <v>53.600398999999996</v>
      </c>
      <c r="H36">
        <v>5.9967170000000003</v>
      </c>
      <c r="I36">
        <f>SQRT((ABS($A$37-$A$36)^2+(ABS($B$37-$B$36)^2)))</f>
        <v>18.679692570666198</v>
      </c>
      <c r="J36">
        <f>SQRT((ABS($C$37-$C$36)^2+(ABS($D$37-$D$36)^2)))</f>
        <v>18.827145425816436</v>
      </c>
      <c r="K36">
        <f>SQRT((ABS($E$37-$E$36)^2+(ABS($F$37-$F$36)^2)))</f>
        <v>21.06606032014529</v>
      </c>
      <c r="L36">
        <f>SQRT((ABS($G$37-$G$36)^2+(ABS($H$37-$H$36)^2)))</f>
        <v>20.788998022529061</v>
      </c>
      <c r="M36">
        <f>ABS($B$36-$D$36)</f>
        <v>2.0702949999999998</v>
      </c>
      <c r="N36">
        <f>ABS($F$36-$H$36)</f>
        <v>2.070295999999999</v>
      </c>
      <c r="Q36">
        <f>SQRT((ABS($A$36-$E$36)^2+(ABS($B$36-$F$36)^2)))</f>
        <v>7.4423513175004743</v>
      </c>
      <c r="R36">
        <f>SQRT((ABS($C$36-$G$36)^2+(ABS($D$36-$H$36)^2)))</f>
        <v>7.0150380487339499</v>
      </c>
      <c r="S36">
        <v>22</v>
      </c>
      <c r="T36">
        <v>4</v>
      </c>
      <c r="U36">
        <v>5</v>
      </c>
      <c r="V36">
        <v>14</v>
      </c>
      <c r="W36">
        <v>17</v>
      </c>
      <c r="X36">
        <v>2</v>
      </c>
      <c r="Y36">
        <v>16</v>
      </c>
      <c r="Z36">
        <v>3</v>
      </c>
      <c r="AA36">
        <v>25</v>
      </c>
      <c r="AB36">
        <v>5</v>
      </c>
      <c r="AC36">
        <v>21</v>
      </c>
      <c r="AD36">
        <v>5</v>
      </c>
      <c r="AE36">
        <v>20</v>
      </c>
      <c r="AF36">
        <v>14</v>
      </c>
      <c r="AG36">
        <v>3</v>
      </c>
      <c r="AH36">
        <v>2</v>
      </c>
      <c r="AI36">
        <v>18</v>
      </c>
      <c r="AJ36">
        <v>3</v>
      </c>
      <c r="AK36">
        <v>4</v>
      </c>
      <c r="AL36">
        <v>12</v>
      </c>
      <c r="AM36">
        <v>19</v>
      </c>
      <c r="AN36">
        <v>0</v>
      </c>
      <c r="AO36">
        <v>10</v>
      </c>
      <c r="AP36">
        <v>6</v>
      </c>
      <c r="AQ36">
        <v>21</v>
      </c>
      <c r="AR36">
        <v>4</v>
      </c>
      <c r="AS36">
        <v>20</v>
      </c>
      <c r="AT36">
        <v>3</v>
      </c>
      <c r="AU36">
        <v>20</v>
      </c>
      <c r="AV36">
        <v>12</v>
      </c>
      <c r="AW36">
        <v>6</v>
      </c>
      <c r="AX36">
        <v>0</v>
      </c>
      <c r="AY36">
        <f>(22/200)</f>
        <v>0.11</v>
      </c>
      <c r="AZ36">
        <f>(17/200)</f>
        <v>8.5000000000000006E-2</v>
      </c>
      <c r="BA36">
        <f>(25/200)</f>
        <v>0.125</v>
      </c>
      <c r="BB36">
        <f>(20/200)</f>
        <v>0.1</v>
      </c>
      <c r="BC36">
        <f>(18/200)</f>
        <v>0.09</v>
      </c>
      <c r="BD36">
        <f>(19/200)</f>
        <v>9.5000000000000001E-2</v>
      </c>
      <c r="BE36">
        <f>(21/200)</f>
        <v>0.105</v>
      </c>
      <c r="BF36">
        <f>(20/200)</f>
        <v>0.1</v>
      </c>
      <c r="BG36">
        <f>(0.11+0.09)</f>
        <v>0.2</v>
      </c>
      <c r="BH36">
        <f>(0.085+0.095)</f>
        <v>0.18</v>
      </c>
      <c r="BI36">
        <f>(0.125+0.105)</f>
        <v>0.22999999999999998</v>
      </c>
      <c r="BJ36">
        <f>(0.1+0.1)</f>
        <v>0.2</v>
      </c>
      <c r="BK36">
        <f>((0.11/0.2)*100)</f>
        <v>54.999999999999993</v>
      </c>
      <c r="BL36">
        <f>((0.085/0.18)*100)</f>
        <v>47.222222222222229</v>
      </c>
      <c r="BM36">
        <f>((0.125/0.23)*100)</f>
        <v>54.347826086956516</v>
      </c>
      <c r="BN36">
        <f>((0.1/0.2)*100)</f>
        <v>50</v>
      </c>
      <c r="BO36">
        <f>((0.09/0.2)*100)</f>
        <v>44.999999999999993</v>
      </c>
      <c r="BP36">
        <f>((0.095/0.18)*100)</f>
        <v>52.777777777777779</v>
      </c>
      <c r="BQ36">
        <f>((0.105/0.23)*100)</f>
        <v>45.652173913043477</v>
      </c>
      <c r="BR36">
        <f>((0.1/0.2)*100)</f>
        <v>50</v>
      </c>
      <c r="BS36">
        <f>((4/22)*100)</f>
        <v>18.181818181818183</v>
      </c>
      <c r="BT36">
        <f>((5/22)*100)</f>
        <v>22.727272727272727</v>
      </c>
      <c r="BU36">
        <f>((14/22)*100)</f>
        <v>63.636363636363633</v>
      </c>
      <c r="BV36">
        <f>((2/17)*100)</f>
        <v>11.76470588235294</v>
      </c>
      <c r="BW36">
        <f>((16/17)*100)</f>
        <v>94.117647058823522</v>
      </c>
      <c r="BX36">
        <f>((3/17)*100)</f>
        <v>17.647058823529413</v>
      </c>
      <c r="BY36">
        <f>((5/25)*100)</f>
        <v>20</v>
      </c>
      <c r="BZ36">
        <f>((21/25)*100)</f>
        <v>84</v>
      </c>
      <c r="CA36">
        <f>((5/25)*100)</f>
        <v>20</v>
      </c>
      <c r="CB36">
        <f>((14/20)*100)</f>
        <v>70</v>
      </c>
      <c r="CC36">
        <f>((3/20)*100)</f>
        <v>15</v>
      </c>
      <c r="CD36">
        <f>((2/20)*100)</f>
        <v>10</v>
      </c>
      <c r="CE36">
        <f>((3/18)*100)</f>
        <v>16.666666666666664</v>
      </c>
      <c r="CF36">
        <f>((4/18)*100)</f>
        <v>22.222222222222221</v>
      </c>
      <c r="CG36">
        <f>((12/18)*100)</f>
        <v>66.666666666666657</v>
      </c>
      <c r="CH36">
        <f>((0/19)*100)</f>
        <v>0</v>
      </c>
      <c r="CI36">
        <f>((10/19)*100)</f>
        <v>52.631578947368418</v>
      </c>
      <c r="CJ36">
        <f>((6/19)*100)</f>
        <v>31.578947368421051</v>
      </c>
      <c r="CK36">
        <f>((4/21)*100)</f>
        <v>19.047619047619047</v>
      </c>
      <c r="CL36">
        <f>((20/21)*100)</f>
        <v>95.238095238095227</v>
      </c>
      <c r="CM36">
        <f>((3/21)*100)</f>
        <v>14.285714285714285</v>
      </c>
      <c r="CN36">
        <f>((12/20)*100)</f>
        <v>60</v>
      </c>
      <c r="CO36">
        <f>((6/20)*100)</f>
        <v>30</v>
      </c>
      <c r="CP36">
        <f>((0/20)*100)</f>
        <v>0</v>
      </c>
      <c r="CQ36">
        <f>$I36/$BG36</f>
        <v>93.398462853330983</v>
      </c>
      <c r="CR36">
        <f>$J36/$BH36</f>
        <v>104.59525236564687</v>
      </c>
      <c r="CS36">
        <f>$K36/$BI36</f>
        <v>91.591566609327359</v>
      </c>
      <c r="CT36">
        <f>$L36/$BJ36</f>
        <v>103.9449901126453</v>
      </c>
      <c r="CV36">
        <v>0.375</v>
      </c>
      <c r="CX36">
        <v>0.2</v>
      </c>
      <c r="CY36">
        <v>0.41666666666666669</v>
      </c>
      <c r="CZ36">
        <v>2.7777777777777776E-2</v>
      </c>
      <c r="DA36">
        <v>0.40476190476190477</v>
      </c>
      <c r="DB36">
        <v>0.31111111111111112</v>
      </c>
      <c r="DC36">
        <v>2.1739130434782594E-2</v>
      </c>
      <c r="DD36">
        <v>0.39130434782608692</v>
      </c>
      <c r="DE36">
        <v>0.19999999999999996</v>
      </c>
      <c r="DF36">
        <v>0.38235294117647056</v>
      </c>
      <c r="DG36">
        <v>0.45</v>
      </c>
    </row>
    <row r="37" spans="1:111" x14ac:dyDescent="0.25">
      <c r="A37">
        <v>16.686575999999988</v>
      </c>
      <c r="B37">
        <v>7.2817280000000002</v>
      </c>
      <c r="C37">
        <v>27.824961999999999</v>
      </c>
      <c r="D37">
        <v>5.1400439999999996</v>
      </c>
      <c r="E37">
        <v>21.684535999999994</v>
      </c>
      <c r="F37">
        <v>7.7100650000000002</v>
      </c>
      <c r="G37">
        <v>32.894427999999991</v>
      </c>
      <c r="H37">
        <v>4.1405909999999997</v>
      </c>
      <c r="J37">
        <f>SQRT((ABS($C$38-$C$37)^2+(ABS($D$38-$D$37)^2)))</f>
        <v>18.783109590254785</v>
      </c>
      <c r="M37">
        <f>ABS($B$37-$D$37)</f>
        <v>2.1416840000000006</v>
      </c>
      <c r="N37">
        <f>ABS($F$37-$H$37)</f>
        <v>3.5694740000000005</v>
      </c>
      <c r="O37">
        <v>4.983100499999999</v>
      </c>
      <c r="P37">
        <v>4.4266955000000001</v>
      </c>
      <c r="Q37">
        <f>SQRT((ABS($A$37-$E$37)^2+(ABS($B$37-$F$37)^2)))</f>
        <v>5.0162811670767677</v>
      </c>
      <c r="R37">
        <f>SQRT((ABS($C$37-$G$37)^2+(ABS($D$37-$H$37)^2)))</f>
        <v>5.1670486570541323</v>
      </c>
      <c r="W37">
        <v>21</v>
      </c>
      <c r="X37">
        <v>4</v>
      </c>
      <c r="Y37">
        <v>21</v>
      </c>
      <c r="Z37">
        <v>2</v>
      </c>
      <c r="AI37">
        <v>20</v>
      </c>
      <c r="AJ37">
        <v>3</v>
      </c>
      <c r="AK37">
        <v>0</v>
      </c>
      <c r="AL37">
        <v>15</v>
      </c>
      <c r="AM37">
        <v>21</v>
      </c>
      <c r="AN37">
        <v>3</v>
      </c>
      <c r="AO37">
        <v>20</v>
      </c>
      <c r="AP37">
        <v>4</v>
      </c>
      <c r="AU37">
        <v>23</v>
      </c>
      <c r="AV37">
        <v>15</v>
      </c>
      <c r="AW37">
        <v>4</v>
      </c>
      <c r="AX37">
        <v>3</v>
      </c>
      <c r="AZ37">
        <f>(21/200)</f>
        <v>0.105</v>
      </c>
      <c r="BC37">
        <f>(20/200)</f>
        <v>0.1</v>
      </c>
      <c r="BD37">
        <f>(21/200)</f>
        <v>0.105</v>
      </c>
      <c r="BF37">
        <f>(23/200)</f>
        <v>0.115</v>
      </c>
      <c r="BH37">
        <f>(0.105+0.105)</f>
        <v>0.21</v>
      </c>
      <c r="BL37">
        <f>((0.105/0.21)*100)</f>
        <v>50</v>
      </c>
      <c r="BP37">
        <f>((0.105/0.21)*100)</f>
        <v>50</v>
      </c>
      <c r="BV37">
        <f>((4/21)*100)</f>
        <v>19.047619047619047</v>
      </c>
      <c r="BW37">
        <f>((21/21)*100)</f>
        <v>100</v>
      </c>
      <c r="BX37">
        <f>((2/21)*100)</f>
        <v>9.5238095238095237</v>
      </c>
      <c r="CE37">
        <f>((3/20)*100)</f>
        <v>15</v>
      </c>
      <c r="CF37">
        <f>((0/20)*100)</f>
        <v>0</v>
      </c>
      <c r="CG37">
        <f>((15/20)*100)</f>
        <v>75</v>
      </c>
      <c r="CH37">
        <f>((3/21)*100)</f>
        <v>14.285714285714285</v>
      </c>
      <c r="CI37">
        <f>((20/21)*100)</f>
        <v>95.238095238095227</v>
      </c>
      <c r="CJ37">
        <f>((4/21)*100)</f>
        <v>19.047619047619047</v>
      </c>
      <c r="CN37">
        <f>((15/23)*100)</f>
        <v>65.217391304347828</v>
      </c>
      <c r="CO37">
        <f>((4/23)*100)</f>
        <v>17.391304347826086</v>
      </c>
      <c r="CP37">
        <f>((3/23)*100)</f>
        <v>13.043478260869565</v>
      </c>
      <c r="CR37">
        <f>$J37/$BH37</f>
        <v>89.443379001213259</v>
      </c>
      <c r="CY37">
        <v>0.40476190476190477</v>
      </c>
      <c r="DB37">
        <v>0.43478260869565216</v>
      </c>
      <c r="DC37">
        <v>6.5217391304347824E-2</v>
      </c>
      <c r="DF37">
        <v>0.42499999999999999</v>
      </c>
    </row>
    <row r="38" spans="1:111" x14ac:dyDescent="0.25">
      <c r="C38">
        <v>9.0467369999999931</v>
      </c>
      <c r="D38">
        <v>5.5683800000000003</v>
      </c>
    </row>
    <row r="39" spans="1:111" x14ac:dyDescent="0.25">
      <c r="A39" t="s">
        <v>22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</row>
    <row r="40" spans="1:111" x14ac:dyDescent="0.25">
      <c r="A40">
        <v>64.259751999999992</v>
      </c>
      <c r="B40">
        <v>4.5904360000000004</v>
      </c>
      <c r="C40">
        <v>50.387408999999991</v>
      </c>
      <c r="D40">
        <v>7.5672860000000002</v>
      </c>
      <c r="E40">
        <v>34.250945999999999</v>
      </c>
      <c r="F40">
        <v>3.3553060000000001</v>
      </c>
      <c r="G40">
        <v>45.10377299999999</v>
      </c>
      <c r="H40">
        <v>6.5678330000000003</v>
      </c>
      <c r="I40">
        <f>SQRT((ABS($A$41-$A$40)^2+(ABS($B$41-$B$40)^2)))</f>
        <v>17.160617816543809</v>
      </c>
      <c r="J40">
        <f>SQRT((ABS($C$41-$C$40)^2+(ABS($D$41-$D$40)^2)))</f>
        <v>21.66910052800505</v>
      </c>
      <c r="K40">
        <f>SQRT((ABS($E$41-$E$40)^2+(ABS($F$41-$F$40)^2)))</f>
        <v>23.351774781058609</v>
      </c>
      <c r="L40">
        <f>SQRT((ABS($G$41-$G$40)^2+(ABS($H$41-$H$40)^2)))</f>
        <v>23.776184000000001</v>
      </c>
      <c r="M40">
        <f>ABS($B$40-$D$40)</f>
        <v>2.9768499999999998</v>
      </c>
      <c r="N40">
        <f>ABS($F$40-$H$40)</f>
        <v>3.2125270000000001</v>
      </c>
      <c r="Q40">
        <f>SQRT((ABS($A$40-$E$41)^2+(ABS($B$40-$F$41)^2)))</f>
        <v>6.7096425438654288</v>
      </c>
      <c r="R40">
        <f>SQRT((ABS($C$40-$G$40)^2+(ABS($D$40-$H$40)^2)))</f>
        <v>5.3773335101800237</v>
      </c>
      <c r="S40">
        <v>18</v>
      </c>
      <c r="T40">
        <v>5</v>
      </c>
      <c r="U40">
        <v>4</v>
      </c>
      <c r="V40">
        <v>17</v>
      </c>
      <c r="W40">
        <v>22</v>
      </c>
      <c r="X40">
        <v>7</v>
      </c>
      <c r="Y40">
        <v>16</v>
      </c>
      <c r="Z40">
        <v>7</v>
      </c>
      <c r="AA40">
        <v>18</v>
      </c>
      <c r="AB40">
        <v>5</v>
      </c>
      <c r="AC40">
        <v>16</v>
      </c>
      <c r="AD40">
        <v>1</v>
      </c>
      <c r="AE40">
        <v>20</v>
      </c>
      <c r="AF40">
        <v>17</v>
      </c>
      <c r="AG40">
        <v>7</v>
      </c>
      <c r="AH40">
        <v>4</v>
      </c>
      <c r="AI40">
        <v>15</v>
      </c>
      <c r="AJ40">
        <v>0</v>
      </c>
      <c r="AK40">
        <v>2</v>
      </c>
      <c r="AL40">
        <v>12</v>
      </c>
      <c r="AM40">
        <v>14</v>
      </c>
      <c r="AN40">
        <v>0</v>
      </c>
      <c r="AO40">
        <v>12</v>
      </c>
      <c r="AP40">
        <v>3</v>
      </c>
      <c r="AQ40">
        <v>16</v>
      </c>
      <c r="AR40">
        <v>0</v>
      </c>
      <c r="AS40">
        <v>12</v>
      </c>
      <c r="AT40">
        <v>1</v>
      </c>
      <c r="AU40">
        <v>18</v>
      </c>
      <c r="AV40">
        <v>12</v>
      </c>
      <c r="AW40">
        <v>3</v>
      </c>
      <c r="AX40">
        <v>1</v>
      </c>
      <c r="AY40">
        <f>(18/200)</f>
        <v>0.09</v>
      </c>
      <c r="AZ40">
        <f>(22/200)</f>
        <v>0.11</v>
      </c>
      <c r="BA40">
        <f>(18/200)</f>
        <v>0.09</v>
      </c>
      <c r="BB40">
        <f>(20/200)</f>
        <v>0.1</v>
      </c>
      <c r="BC40">
        <f>(15/200)</f>
        <v>7.4999999999999997E-2</v>
      </c>
      <c r="BD40">
        <f>(14/200)</f>
        <v>7.0000000000000007E-2</v>
      </c>
      <c r="BE40">
        <f>(16/200)</f>
        <v>0.08</v>
      </c>
      <c r="BF40">
        <f>(18/200)</f>
        <v>0.09</v>
      </c>
      <c r="BG40">
        <f>(0.09+0.075)</f>
        <v>0.16499999999999998</v>
      </c>
      <c r="BH40">
        <f>(0.11+0.07)</f>
        <v>0.18</v>
      </c>
      <c r="BI40">
        <f>(0.09+0.08)</f>
        <v>0.16999999999999998</v>
      </c>
      <c r="BJ40">
        <f>(0.1+0.09)</f>
        <v>0.19</v>
      </c>
      <c r="BK40">
        <f>((0.09/0.165)*100)</f>
        <v>54.54545454545454</v>
      </c>
      <c r="BL40">
        <f>((0.11/0.18)*100)</f>
        <v>61.111111111111114</v>
      </c>
      <c r="BM40">
        <f>((0.09/0.17)*100)</f>
        <v>52.941176470588225</v>
      </c>
      <c r="BN40">
        <f>((0.1/0.19)*100)</f>
        <v>52.631578947368418</v>
      </c>
      <c r="BO40">
        <f>((0.075/0.165)*100)</f>
        <v>45.454545454545453</v>
      </c>
      <c r="BP40">
        <f>((0.07/0.18)*100)</f>
        <v>38.888888888888893</v>
      </c>
      <c r="BQ40">
        <f>((0.08/0.17)*100)</f>
        <v>47.058823529411761</v>
      </c>
      <c r="BR40">
        <f>((0.09/0.19)*100)</f>
        <v>47.368421052631575</v>
      </c>
      <c r="BS40">
        <f>((5/18)*100)</f>
        <v>27.777777777777779</v>
      </c>
      <c r="BT40">
        <f>((4/18)*100)</f>
        <v>22.222222222222221</v>
      </c>
      <c r="BU40">
        <f>((17/18)*100)</f>
        <v>94.444444444444443</v>
      </c>
      <c r="BV40">
        <f>((7/22)*100)</f>
        <v>31.818181818181817</v>
      </c>
      <c r="BW40">
        <f>((16/22)*100)</f>
        <v>72.727272727272734</v>
      </c>
      <c r="BX40">
        <f>((7/22)*100)</f>
        <v>31.818181818181817</v>
      </c>
      <c r="BY40">
        <f>((5/18)*100)</f>
        <v>27.777777777777779</v>
      </c>
      <c r="BZ40">
        <f>((16/18)*100)</f>
        <v>88.888888888888886</v>
      </c>
      <c r="CA40">
        <f>((1/18)*100)</f>
        <v>5.5555555555555554</v>
      </c>
      <c r="CB40">
        <f>((17/20)*100)</f>
        <v>85</v>
      </c>
      <c r="CC40">
        <f>((7/20)*100)</f>
        <v>35</v>
      </c>
      <c r="CD40">
        <f>((4/20)*100)</f>
        <v>20</v>
      </c>
      <c r="CE40">
        <f>((0/15)*100)</f>
        <v>0</v>
      </c>
      <c r="CF40">
        <f>((2/15)*100)</f>
        <v>13.333333333333334</v>
      </c>
      <c r="CG40">
        <f>((12/15)*100)</f>
        <v>80</v>
      </c>
      <c r="CH40">
        <f>((0/14)*100)</f>
        <v>0</v>
      </c>
      <c r="CI40">
        <f>((12/14)*100)</f>
        <v>85.714285714285708</v>
      </c>
      <c r="CJ40">
        <f>((3/14)*100)</f>
        <v>21.428571428571427</v>
      </c>
      <c r="CK40">
        <f>((0/16)*100)</f>
        <v>0</v>
      </c>
      <c r="CL40">
        <f>((12/16)*100)</f>
        <v>75</v>
      </c>
      <c r="CM40">
        <f>((1/16)*100)</f>
        <v>6.25</v>
      </c>
      <c r="CN40">
        <f>((12/18)*100)</f>
        <v>66.666666666666657</v>
      </c>
      <c r="CO40">
        <f>((3/18)*100)</f>
        <v>16.666666666666664</v>
      </c>
      <c r="CP40">
        <f>((1/18)*100)</f>
        <v>5.5555555555555554</v>
      </c>
      <c r="CQ40">
        <f>$I40/$BG40</f>
        <v>104.00374434268976</v>
      </c>
      <c r="CR40">
        <f>$J40/$BH40</f>
        <v>120.38389182225028</v>
      </c>
      <c r="CS40">
        <f>$K40/$BI40</f>
        <v>137.36338106505065</v>
      </c>
      <c r="CT40">
        <f>$L40/$BJ40</f>
        <v>125.13781052631579</v>
      </c>
      <c r="CV40">
        <v>0.42424242424242425</v>
      </c>
      <c r="CW40">
        <v>0.39393939393939392</v>
      </c>
      <c r="CX40">
        <v>3.0303030303030304E-2</v>
      </c>
      <c r="CY40">
        <v>0.47222222222222221</v>
      </c>
      <c r="CZ40">
        <v>0.16666666666666666</v>
      </c>
      <c r="DA40">
        <v>0.30555555555555558</v>
      </c>
      <c r="DB40">
        <v>0.38235294117647056</v>
      </c>
      <c r="DC40">
        <v>0.11764705882352944</v>
      </c>
      <c r="DD40">
        <v>0.44117647058823528</v>
      </c>
      <c r="DE40">
        <v>0.15789473684210531</v>
      </c>
      <c r="DF40">
        <v>0.34210526315789475</v>
      </c>
      <c r="DG40">
        <v>0.5</v>
      </c>
    </row>
    <row r="41" spans="1:111" x14ac:dyDescent="0.25">
      <c r="A41">
        <v>81.420236999999986</v>
      </c>
      <c r="B41">
        <v>4.6579519999999999</v>
      </c>
      <c r="C41">
        <v>72.029241999999982</v>
      </c>
      <c r="D41">
        <v>6.480556</v>
      </c>
      <c r="E41">
        <v>57.598791999999996</v>
      </c>
      <c r="F41">
        <v>3.7836430000000001</v>
      </c>
      <c r="G41">
        <v>68.87995699999999</v>
      </c>
      <c r="H41">
        <v>6.5678330000000003</v>
      </c>
      <c r="I41">
        <f>SQRT((ABS($A$42-$A$41)^2+(ABS($B$42-$B$41)^2)))</f>
        <v>21.013324520626114</v>
      </c>
      <c r="J41">
        <f>SQRT((ABS($C$42-$C$41)^2+(ABS($D$42-$D$41)^2)))</f>
        <v>20.679184841617918</v>
      </c>
      <c r="K41">
        <f>SQRT((ABS($E$42-$E$41)^2+(ABS($F$42-$F$41)^2)))</f>
        <v>20.511501408320992</v>
      </c>
      <c r="L41">
        <f>SQRT((ABS($G$42-$G$41)^2+(ABS($H$42-$H$41)^2)))</f>
        <v>21.256830351413296</v>
      </c>
      <c r="M41">
        <f>ABS($B$41-$D$41)</f>
        <v>1.8226040000000001</v>
      </c>
      <c r="N41">
        <f>ABS($F$41-$H$41)</f>
        <v>2.7841900000000002</v>
      </c>
      <c r="Q41">
        <f>SQRT((ABS($A$41-$E$42)^2+(ABS($B$41-$F$42)^2)))</f>
        <v>3.4618258095294072</v>
      </c>
      <c r="R41">
        <f>SQRT((ABS($C$41-$G$41)^2+(ABS($D$41-$H$41)^2)))</f>
        <v>3.1504941336168124</v>
      </c>
      <c r="S41">
        <v>19</v>
      </c>
      <c r="T41">
        <v>5</v>
      </c>
      <c r="U41">
        <v>3</v>
      </c>
      <c r="V41">
        <v>18</v>
      </c>
      <c r="W41">
        <v>21</v>
      </c>
      <c r="X41">
        <v>6</v>
      </c>
      <c r="Y41">
        <v>16</v>
      </c>
      <c r="Z41">
        <v>4</v>
      </c>
      <c r="AA41">
        <v>19</v>
      </c>
      <c r="AB41">
        <v>4</v>
      </c>
      <c r="AC41">
        <v>16</v>
      </c>
      <c r="AD41">
        <v>3</v>
      </c>
      <c r="AE41">
        <v>20</v>
      </c>
      <c r="AF41">
        <v>18</v>
      </c>
      <c r="AG41">
        <v>6</v>
      </c>
      <c r="AH41">
        <v>5</v>
      </c>
      <c r="AI41">
        <v>15</v>
      </c>
      <c r="AJ41">
        <v>0</v>
      </c>
      <c r="AK41">
        <v>0</v>
      </c>
      <c r="AL41">
        <v>15</v>
      </c>
      <c r="AM41">
        <v>13</v>
      </c>
      <c r="AN41">
        <v>0</v>
      </c>
      <c r="AO41">
        <v>10</v>
      </c>
      <c r="AP41">
        <v>0</v>
      </c>
      <c r="AQ41">
        <v>16</v>
      </c>
      <c r="AR41">
        <v>2</v>
      </c>
      <c r="AS41">
        <v>10</v>
      </c>
      <c r="AT41">
        <v>0</v>
      </c>
      <c r="AU41">
        <v>17</v>
      </c>
      <c r="AV41">
        <v>15</v>
      </c>
      <c r="AW41">
        <v>0</v>
      </c>
      <c r="AX41">
        <v>1</v>
      </c>
      <c r="AY41">
        <f>(19/200)</f>
        <v>9.5000000000000001E-2</v>
      </c>
      <c r="AZ41">
        <f>(21/200)</f>
        <v>0.105</v>
      </c>
      <c r="BA41">
        <f>(19/200)</f>
        <v>9.5000000000000001E-2</v>
      </c>
      <c r="BB41">
        <f>(20/200)</f>
        <v>0.1</v>
      </c>
      <c r="BC41">
        <f>(15/200)</f>
        <v>7.4999999999999997E-2</v>
      </c>
      <c r="BD41">
        <f>(13/200)</f>
        <v>6.5000000000000002E-2</v>
      </c>
      <c r="BE41">
        <f>(16/200)</f>
        <v>0.08</v>
      </c>
      <c r="BF41">
        <f>(17/200)</f>
        <v>8.5000000000000006E-2</v>
      </c>
      <c r="BG41">
        <f>(0.095+0.075)</f>
        <v>0.16999999999999998</v>
      </c>
      <c r="BH41">
        <f>(0.105+0.065)</f>
        <v>0.16999999999999998</v>
      </c>
      <c r="BI41">
        <f>(0.095+0.08)</f>
        <v>0.17499999999999999</v>
      </c>
      <c r="BJ41">
        <f>(0.1+0.085)</f>
        <v>0.185</v>
      </c>
      <c r="BK41">
        <f>((0.095/0.17)*100)</f>
        <v>55.882352941176471</v>
      </c>
      <c r="BL41">
        <f>((0.105/0.17)*100)</f>
        <v>61.764705882352935</v>
      </c>
      <c r="BM41">
        <f>((0.095/0.175)*100)</f>
        <v>54.285714285714292</v>
      </c>
      <c r="BN41">
        <f>((0.1/0.185)*100)</f>
        <v>54.054054054054056</v>
      </c>
      <c r="BO41">
        <f>((0.075/0.17)*100)</f>
        <v>44.117647058823522</v>
      </c>
      <c r="BP41">
        <f>((0.065/0.17)*100)</f>
        <v>38.235294117647058</v>
      </c>
      <c r="BQ41">
        <f>((0.08/0.175)*100)</f>
        <v>45.714285714285715</v>
      </c>
      <c r="BR41">
        <f>((0.085/0.185)*100)</f>
        <v>45.945945945945951</v>
      </c>
      <c r="BS41">
        <f>((5/19)*100)</f>
        <v>26.315789473684209</v>
      </c>
      <c r="BT41">
        <f>((3/19)*100)</f>
        <v>15.789473684210526</v>
      </c>
      <c r="BU41">
        <f>((18/19)*100)</f>
        <v>94.73684210526315</v>
      </c>
      <c r="BV41">
        <f>((6/21)*100)</f>
        <v>28.571428571428569</v>
      </c>
      <c r="BW41">
        <f>((16/21)*100)</f>
        <v>76.19047619047619</v>
      </c>
      <c r="BX41">
        <f>((4/21)*100)</f>
        <v>19.047619047619047</v>
      </c>
      <c r="BY41">
        <f>((4/19)*100)</f>
        <v>21.052631578947366</v>
      </c>
      <c r="BZ41">
        <f>((16/19)*100)</f>
        <v>84.210526315789465</v>
      </c>
      <c r="CA41">
        <f>((3/19)*100)</f>
        <v>15.789473684210526</v>
      </c>
      <c r="CB41">
        <f>((18/20)*100)</f>
        <v>90</v>
      </c>
      <c r="CC41">
        <f>((6/20)*100)</f>
        <v>30</v>
      </c>
      <c r="CD41">
        <f>((5/20)*100)</f>
        <v>25</v>
      </c>
      <c r="CE41">
        <f>((0/15)*100)</f>
        <v>0</v>
      </c>
      <c r="CF41">
        <f>((0/15)*100)</f>
        <v>0</v>
      </c>
      <c r="CG41">
        <f>((15/15)*100)</f>
        <v>100</v>
      </c>
      <c r="CH41">
        <f>((0/13)*100)</f>
        <v>0</v>
      </c>
      <c r="CI41">
        <f>((10/13)*100)</f>
        <v>76.923076923076934</v>
      </c>
      <c r="CJ41">
        <f>((0/13)*100)</f>
        <v>0</v>
      </c>
      <c r="CK41">
        <f>((2/16)*100)</f>
        <v>12.5</v>
      </c>
      <c r="CL41">
        <f>((10/16)*100)</f>
        <v>62.5</v>
      </c>
      <c r="CM41">
        <f>((0/16)*100)</f>
        <v>0</v>
      </c>
      <c r="CN41">
        <f>((15/17)*100)</f>
        <v>88.235294117647058</v>
      </c>
      <c r="CO41">
        <f>((0/17)*100)</f>
        <v>0</v>
      </c>
      <c r="CP41">
        <f>((1/17)*100)</f>
        <v>5.8823529411764701</v>
      </c>
      <c r="CQ41">
        <f>$I41/$BG41</f>
        <v>123.60779129780067</v>
      </c>
      <c r="CR41">
        <f>$J41/$BH41</f>
        <v>121.64226377422305</v>
      </c>
      <c r="CS41">
        <f>$K41/$BI41</f>
        <v>117.20857947611997</v>
      </c>
      <c r="CT41">
        <f>$L41/$BJ41</f>
        <v>114.90178568331511</v>
      </c>
      <c r="CV41">
        <v>0.41176470588235292</v>
      </c>
      <c r="CW41">
        <v>0.44117647058823528</v>
      </c>
      <c r="CX41">
        <v>5.8823529411764719E-2</v>
      </c>
      <c r="CY41">
        <v>0.41176470588235292</v>
      </c>
      <c r="CZ41">
        <v>0.14705882352941177</v>
      </c>
      <c r="DA41">
        <v>0.38235294117647056</v>
      </c>
      <c r="DB41">
        <v>0.42857142857142855</v>
      </c>
      <c r="DC41">
        <v>0.17142857142857137</v>
      </c>
      <c r="DD41">
        <v>0.45714285714285713</v>
      </c>
      <c r="DE41">
        <v>2.7027027027026973E-2</v>
      </c>
      <c r="DF41">
        <v>0.43243243243243246</v>
      </c>
      <c r="DG41">
        <v>0.43243243243243246</v>
      </c>
    </row>
    <row r="42" spans="1:111" x14ac:dyDescent="0.25">
      <c r="A42">
        <v>102.431826</v>
      </c>
      <c r="B42">
        <v>4.3878870000000001</v>
      </c>
      <c r="C42">
        <v>92.703027999999989</v>
      </c>
      <c r="D42">
        <v>6.0080539999999996</v>
      </c>
      <c r="E42">
        <v>78.109826999999996</v>
      </c>
      <c r="F42">
        <v>3.6453199999999999</v>
      </c>
      <c r="G42">
        <v>90.135626000000002</v>
      </c>
      <c r="H42">
        <v>6.3456349999999997</v>
      </c>
      <c r="I42">
        <f>SQRT((ABS($A$43-$A$42)^2+(ABS($B$43-$B$42)^2)))</f>
        <v>21.084402566684712</v>
      </c>
      <c r="J42">
        <f>SQRT((ABS($C$43-$C$42)^2+(ABS($D$43-$D$42)^2)))</f>
        <v>21.892346912039773</v>
      </c>
      <c r="K42">
        <f>SQRT((ABS($E$43-$E$42)^2+(ABS($F$43-$F$42)^2)))</f>
        <v>20.009452206605886</v>
      </c>
      <c r="L42">
        <f>SQRT((ABS($G$43-$G$42)^2+(ABS($H$43-$H$42)^2)))</f>
        <v>21.68982249161364</v>
      </c>
      <c r="M42">
        <f>ABS($B$42-$D$42)</f>
        <v>1.6201669999999995</v>
      </c>
      <c r="N42">
        <f>ABS($F$42-$H$42)</f>
        <v>2.7003149999999998</v>
      </c>
      <c r="Q42">
        <f>SQRT((ABS($A$42-$E$43)^2+(ABS($B$42-$F$43)^2)))</f>
        <v>4.5503925076737071</v>
      </c>
      <c r="R42">
        <f>SQRT((ABS($C$42-$G$42)^2+(ABS($D$42-$H$42)^2)))</f>
        <v>2.5895007165793436</v>
      </c>
      <c r="S42">
        <v>21</v>
      </c>
      <c r="T42">
        <v>7</v>
      </c>
      <c r="U42">
        <v>5</v>
      </c>
      <c r="V42">
        <v>15</v>
      </c>
      <c r="W42">
        <v>20</v>
      </c>
      <c r="X42">
        <v>7</v>
      </c>
      <c r="Y42">
        <v>12</v>
      </c>
      <c r="Z42">
        <v>3</v>
      </c>
      <c r="AA42">
        <v>15</v>
      </c>
      <c r="AB42">
        <v>3</v>
      </c>
      <c r="AC42">
        <v>12</v>
      </c>
      <c r="AD42">
        <v>5</v>
      </c>
      <c r="AE42">
        <v>16</v>
      </c>
      <c r="AF42">
        <v>15</v>
      </c>
      <c r="AG42">
        <v>1</v>
      </c>
      <c r="AH42">
        <v>6</v>
      </c>
      <c r="AI42">
        <v>13</v>
      </c>
      <c r="AJ42">
        <v>0</v>
      </c>
      <c r="AK42">
        <v>1</v>
      </c>
      <c r="AL42">
        <v>11</v>
      </c>
      <c r="AM42">
        <v>14</v>
      </c>
      <c r="AN42">
        <v>0</v>
      </c>
      <c r="AO42">
        <v>11</v>
      </c>
      <c r="AP42">
        <v>0</v>
      </c>
      <c r="AQ42">
        <v>16</v>
      </c>
      <c r="AR42">
        <v>0</v>
      </c>
      <c r="AS42">
        <v>11</v>
      </c>
      <c r="AT42">
        <v>1</v>
      </c>
      <c r="AU42">
        <v>17</v>
      </c>
      <c r="AV42">
        <v>11</v>
      </c>
      <c r="AW42">
        <v>0</v>
      </c>
      <c r="AX42">
        <v>7</v>
      </c>
      <c r="AY42">
        <f>(21/200)</f>
        <v>0.105</v>
      </c>
      <c r="AZ42">
        <f>(20/200)</f>
        <v>0.1</v>
      </c>
      <c r="BA42">
        <f>(15/200)</f>
        <v>7.4999999999999997E-2</v>
      </c>
      <c r="BB42">
        <f>(16/200)</f>
        <v>0.08</v>
      </c>
      <c r="BC42">
        <f>(13/200)</f>
        <v>6.5000000000000002E-2</v>
      </c>
      <c r="BD42">
        <f>(14/200)</f>
        <v>7.0000000000000007E-2</v>
      </c>
      <c r="BE42">
        <f>(16/200)</f>
        <v>0.08</v>
      </c>
      <c r="BF42">
        <f>(17/200)</f>
        <v>8.5000000000000006E-2</v>
      </c>
      <c r="BG42">
        <f>(0.105+0.065)</f>
        <v>0.16999999999999998</v>
      </c>
      <c r="BH42">
        <f>(0.1+0.07)</f>
        <v>0.17</v>
      </c>
      <c r="BI42">
        <f>(0.075+0.08)</f>
        <v>0.155</v>
      </c>
      <c r="BJ42">
        <f>(0.08+0.085)</f>
        <v>0.16500000000000001</v>
      </c>
      <c r="BK42">
        <f>((0.105/0.17)*100)</f>
        <v>61.764705882352935</v>
      </c>
      <c r="BL42">
        <f>((0.1/0.17)*100)</f>
        <v>58.82352941176471</v>
      </c>
      <c r="BM42">
        <f>((0.075/0.155)*100)</f>
        <v>48.387096774193544</v>
      </c>
      <c r="BN42">
        <f>((0.08/0.165)*100)</f>
        <v>48.484848484848484</v>
      </c>
      <c r="BO42">
        <f>((0.065/0.17)*100)</f>
        <v>38.235294117647058</v>
      </c>
      <c r="BP42">
        <f>((0.07/0.17)*100)</f>
        <v>41.176470588235297</v>
      </c>
      <c r="BQ42">
        <f>((0.08/0.155)*100)</f>
        <v>51.612903225806448</v>
      </c>
      <c r="BR42">
        <f>((0.085/0.165)*100)</f>
        <v>51.515151515151516</v>
      </c>
      <c r="BS42">
        <f>((7/21)*100)</f>
        <v>33.333333333333329</v>
      </c>
      <c r="BT42">
        <f>((5/21)*100)</f>
        <v>23.809523809523807</v>
      </c>
      <c r="BU42">
        <f>((15/21)*100)</f>
        <v>71.428571428571431</v>
      </c>
      <c r="BV42">
        <f>((7/20)*100)</f>
        <v>35</v>
      </c>
      <c r="BW42">
        <f>((12/20)*100)</f>
        <v>60</v>
      </c>
      <c r="BX42">
        <f>((3/20)*100)</f>
        <v>15</v>
      </c>
      <c r="BY42">
        <f>((3/15)*100)</f>
        <v>20</v>
      </c>
      <c r="BZ42">
        <f>((12/15)*100)</f>
        <v>80</v>
      </c>
      <c r="CA42">
        <f>((5/15)*100)</f>
        <v>33.333333333333329</v>
      </c>
      <c r="CB42">
        <f>((15/16)*100)</f>
        <v>93.75</v>
      </c>
      <c r="CC42">
        <f>((1/16)*100)</f>
        <v>6.25</v>
      </c>
      <c r="CD42">
        <f>((6/16)*100)</f>
        <v>37.5</v>
      </c>
      <c r="CE42">
        <f>((0/13)*100)</f>
        <v>0</v>
      </c>
      <c r="CF42">
        <f>((1/13)*100)</f>
        <v>7.6923076923076925</v>
      </c>
      <c r="CG42">
        <f>((11/13)*100)</f>
        <v>84.615384615384613</v>
      </c>
      <c r="CH42">
        <f>((0/14)*100)</f>
        <v>0</v>
      </c>
      <c r="CI42">
        <f>((11/14)*100)</f>
        <v>78.571428571428569</v>
      </c>
      <c r="CJ42">
        <f>((0/14)*100)</f>
        <v>0</v>
      </c>
      <c r="CK42">
        <f>((0/16)*100)</f>
        <v>0</v>
      </c>
      <c r="CL42">
        <f>((11/16)*100)</f>
        <v>68.75</v>
      </c>
      <c r="CM42">
        <f>((1/16)*100)</f>
        <v>6.25</v>
      </c>
      <c r="CN42">
        <f>((11/17)*100)</f>
        <v>64.705882352941174</v>
      </c>
      <c r="CO42">
        <f>((0/17)*100)</f>
        <v>0</v>
      </c>
      <c r="CP42">
        <f>((7/17)*100)</f>
        <v>41.17647058823529</v>
      </c>
      <c r="CQ42">
        <f>$I42/$BG42</f>
        <v>124.02589745108655</v>
      </c>
      <c r="CR42">
        <f>$J42/$BH42</f>
        <v>128.77851124729278</v>
      </c>
      <c r="CS42">
        <f>$K42/$BI42</f>
        <v>129.09324004261862</v>
      </c>
      <c r="CT42">
        <f>$L42/$BJ42</f>
        <v>131.45346964614328</v>
      </c>
      <c r="CV42">
        <v>0.41176470588235292</v>
      </c>
      <c r="CW42">
        <v>0.3529411764705882</v>
      </c>
      <c r="CX42">
        <v>2.777777777777779E-2</v>
      </c>
      <c r="CY42">
        <v>0.41176470588235292</v>
      </c>
      <c r="CZ42">
        <v>0.23529411764705882</v>
      </c>
      <c r="DA42">
        <v>0.47058823529411764</v>
      </c>
      <c r="DB42">
        <v>0.38709677419354838</v>
      </c>
      <c r="DC42">
        <v>0.16129032258064513</v>
      </c>
      <c r="DD42">
        <v>0.32258064516129031</v>
      </c>
      <c r="DE42">
        <v>5.4054054054054057E-2</v>
      </c>
      <c r="DF42">
        <v>0.45454545454545453</v>
      </c>
      <c r="DG42">
        <v>0.30303030303030298</v>
      </c>
    </row>
    <row r="43" spans="1:111" x14ac:dyDescent="0.25">
      <c r="A43">
        <v>123.510931</v>
      </c>
      <c r="B43">
        <v>4.8605010000000002</v>
      </c>
      <c r="C43">
        <v>114.592772</v>
      </c>
      <c r="D43">
        <v>6.3456349999999997</v>
      </c>
      <c r="E43">
        <v>98.107889</v>
      </c>
      <c r="F43">
        <v>2.970269</v>
      </c>
      <c r="G43">
        <v>111.822823</v>
      </c>
      <c r="H43">
        <v>6.6831050000000003</v>
      </c>
      <c r="I43">
        <f>SQRT((ABS($A$44-$A$43)^2+(ABS($B$44-$B$43)^2)))</f>
        <v>30.133247819244328</v>
      </c>
      <c r="J43">
        <f>SQRT((ABS($C$44-$C$43)^2+(ABS($D$44-$D$43)^2)))</f>
        <v>29.962757703645106</v>
      </c>
      <c r="K43">
        <f>SQRT((ABS($E$44-$E$43)^2+(ABS($F$44-$F$43)^2)))</f>
        <v>22.591303094311744</v>
      </c>
      <c r="L43">
        <f>SQRT((ABS($G$44-$G$43)^2+(ABS($H$44-$H$43)^2)))</f>
        <v>31.959465951395199</v>
      </c>
      <c r="M43">
        <f>ABS($B$43-$D$43)</f>
        <v>1.4851339999999995</v>
      </c>
      <c r="N43">
        <f>ABS($F$43-$H$43)</f>
        <v>3.7128360000000002</v>
      </c>
      <c r="Q43">
        <f>SQRT((ABS($A$43-$E$44)^2+(ABS($B$43-$F$44)^2)))</f>
        <v>2.9509445340148419</v>
      </c>
      <c r="R43">
        <f>SQRT((ABS($C$43-$G$43)^2+(ABS($D$43-$H$43)^2)))</f>
        <v>2.7904306949825832</v>
      </c>
      <c r="S43">
        <v>23</v>
      </c>
      <c r="T43">
        <v>10</v>
      </c>
      <c r="U43">
        <v>5</v>
      </c>
      <c r="V43">
        <v>18</v>
      </c>
      <c r="W43">
        <v>19</v>
      </c>
      <c r="X43">
        <v>7</v>
      </c>
      <c r="Y43">
        <v>14</v>
      </c>
      <c r="Z43">
        <v>2</v>
      </c>
      <c r="AA43">
        <v>20</v>
      </c>
      <c r="AB43">
        <v>7</v>
      </c>
      <c r="AC43">
        <v>14</v>
      </c>
      <c r="AD43">
        <v>6</v>
      </c>
      <c r="AE43">
        <v>20</v>
      </c>
      <c r="AF43">
        <v>18</v>
      </c>
      <c r="AG43">
        <v>7</v>
      </c>
      <c r="AH43">
        <v>5</v>
      </c>
      <c r="AI43">
        <v>13</v>
      </c>
      <c r="AJ43">
        <v>1</v>
      </c>
      <c r="AK43">
        <v>0</v>
      </c>
      <c r="AL43">
        <v>12</v>
      </c>
      <c r="AM43">
        <v>15</v>
      </c>
      <c r="AN43">
        <v>1</v>
      </c>
      <c r="AO43">
        <v>9</v>
      </c>
      <c r="AP43">
        <v>0</v>
      </c>
      <c r="AQ43">
        <v>17</v>
      </c>
      <c r="AR43">
        <v>1</v>
      </c>
      <c r="AS43">
        <v>9</v>
      </c>
      <c r="AT43">
        <v>7</v>
      </c>
      <c r="AU43">
        <v>17</v>
      </c>
      <c r="AV43">
        <v>12</v>
      </c>
      <c r="AW43">
        <v>0</v>
      </c>
      <c r="AX43">
        <v>3</v>
      </c>
      <c r="AY43">
        <f>(23/200)</f>
        <v>0.115</v>
      </c>
      <c r="AZ43">
        <f>(19/200)</f>
        <v>9.5000000000000001E-2</v>
      </c>
      <c r="BA43">
        <f>(20/200)</f>
        <v>0.1</v>
      </c>
      <c r="BB43">
        <f>(20/200)</f>
        <v>0.1</v>
      </c>
      <c r="BC43">
        <f>(13/200)</f>
        <v>6.5000000000000002E-2</v>
      </c>
      <c r="BD43">
        <f>(15/200)</f>
        <v>7.4999999999999997E-2</v>
      </c>
      <c r="BE43">
        <f>(17/200)</f>
        <v>8.5000000000000006E-2</v>
      </c>
      <c r="BF43">
        <f>(17/200)</f>
        <v>8.5000000000000006E-2</v>
      </c>
      <c r="BG43">
        <f>(0.115+0.065)</f>
        <v>0.18</v>
      </c>
      <c r="BH43">
        <f>(0.095+0.075)</f>
        <v>0.16999999999999998</v>
      </c>
      <c r="BI43">
        <f>(0.1+0.085)</f>
        <v>0.185</v>
      </c>
      <c r="BJ43">
        <f>(0.1+0.085)</f>
        <v>0.185</v>
      </c>
      <c r="BK43">
        <f>((0.115/0.18)*100)</f>
        <v>63.888888888888893</v>
      </c>
      <c r="BL43">
        <f>((0.095/0.17)*100)</f>
        <v>55.882352941176471</v>
      </c>
      <c r="BM43">
        <f>((0.1/0.185)*100)</f>
        <v>54.054054054054056</v>
      </c>
      <c r="BN43">
        <f>((0.1/0.185)*100)</f>
        <v>54.054054054054056</v>
      </c>
      <c r="BO43">
        <f>((0.065/0.18)*100)</f>
        <v>36.111111111111114</v>
      </c>
      <c r="BP43">
        <f>((0.075/0.17)*100)</f>
        <v>44.117647058823522</v>
      </c>
      <c r="BQ43">
        <f>((0.085/0.185)*100)</f>
        <v>45.945945945945951</v>
      </c>
      <c r="BR43">
        <f>((0.085/0.185)*100)</f>
        <v>45.945945945945951</v>
      </c>
      <c r="BS43">
        <f>((10/23)*100)</f>
        <v>43.478260869565219</v>
      </c>
      <c r="BT43">
        <f>((5/23)*100)</f>
        <v>21.739130434782609</v>
      </c>
      <c r="BU43">
        <f>((18/23)*100)</f>
        <v>78.260869565217391</v>
      </c>
      <c r="BV43">
        <f>((7/19)*100)</f>
        <v>36.84210526315789</v>
      </c>
      <c r="BW43">
        <f>((14/19)*100)</f>
        <v>73.68421052631578</v>
      </c>
      <c r="BX43">
        <f>((2/19)*100)</f>
        <v>10.526315789473683</v>
      </c>
      <c r="BY43">
        <f>((7/20)*100)</f>
        <v>35</v>
      </c>
      <c r="BZ43">
        <f>((14/20)*100)</f>
        <v>70</v>
      </c>
      <c r="CA43">
        <f>((6/20)*100)</f>
        <v>30</v>
      </c>
      <c r="CB43">
        <f>((18/20)*100)</f>
        <v>90</v>
      </c>
      <c r="CC43">
        <f>((7/20)*100)</f>
        <v>35</v>
      </c>
      <c r="CD43">
        <f>((5/20)*100)</f>
        <v>25</v>
      </c>
      <c r="CE43">
        <f>((1/13)*100)</f>
        <v>7.6923076923076925</v>
      </c>
      <c r="CF43">
        <f>((0/13)*100)</f>
        <v>0</v>
      </c>
      <c r="CG43">
        <f>((12/13)*100)</f>
        <v>92.307692307692307</v>
      </c>
      <c r="CH43">
        <f>((1/15)*100)</f>
        <v>6.666666666666667</v>
      </c>
      <c r="CI43">
        <f>((9/15)*100)</f>
        <v>60</v>
      </c>
      <c r="CJ43">
        <f>((0/15)*100)</f>
        <v>0</v>
      </c>
      <c r="CK43">
        <f>((1/17)*100)</f>
        <v>5.8823529411764701</v>
      </c>
      <c r="CL43">
        <f>((9/17)*100)</f>
        <v>52.941176470588239</v>
      </c>
      <c r="CM43">
        <f>((7/17)*100)</f>
        <v>41.17647058823529</v>
      </c>
      <c r="CN43">
        <f>((12/17)*100)</f>
        <v>70.588235294117652</v>
      </c>
      <c r="CO43">
        <f>((0/17)*100)</f>
        <v>0</v>
      </c>
      <c r="CP43">
        <f>((3/17)*100)</f>
        <v>17.647058823529413</v>
      </c>
      <c r="CQ43">
        <f>$I43/$BG43</f>
        <v>167.40693232913517</v>
      </c>
      <c r="CR43">
        <f>$J43/$BH43</f>
        <v>176.25151590379477</v>
      </c>
      <c r="CS43">
        <f>$K43/$BI43</f>
        <v>122.11515186114457</v>
      </c>
      <c r="CT43">
        <f>$L43/$BJ43</f>
        <v>172.75387000754162</v>
      </c>
      <c r="CV43">
        <v>0.44444444444444442</v>
      </c>
      <c r="CW43">
        <v>0.41666666666666663</v>
      </c>
      <c r="CX43">
        <v>5.555555555555558E-2</v>
      </c>
      <c r="CY43">
        <v>0.41176470588235292</v>
      </c>
      <c r="CZ43">
        <v>0.14705882352941177</v>
      </c>
      <c r="DA43">
        <v>0.44117647058823528</v>
      </c>
      <c r="DB43">
        <v>0.40540540540540543</v>
      </c>
      <c r="DC43">
        <v>0.21621621621621623</v>
      </c>
      <c r="DD43">
        <v>0.3783783783783784</v>
      </c>
      <c r="DE43">
        <v>3.0303030303030304E-2</v>
      </c>
      <c r="DF43">
        <v>0.48648648648648651</v>
      </c>
      <c r="DG43">
        <v>0.3783783783783784</v>
      </c>
    </row>
    <row r="44" spans="1:111" x14ac:dyDescent="0.25">
      <c r="A44">
        <v>153.644103</v>
      </c>
      <c r="B44">
        <v>4.7929040000000001</v>
      </c>
      <c r="C44">
        <v>144.55375999999998</v>
      </c>
      <c r="D44">
        <v>6.671284</v>
      </c>
      <c r="E44">
        <v>120.67335499999999</v>
      </c>
      <c r="F44">
        <v>4.0504170000000004</v>
      </c>
      <c r="G44">
        <v>143.774608</v>
      </c>
      <c r="H44">
        <v>7.3837469999999996</v>
      </c>
      <c r="I44">
        <f>SQRT((ABS($A$45-$A$44)^2+(ABS($B$45-$B$44)^2)))</f>
        <v>21.882454965657583</v>
      </c>
      <c r="J44">
        <f>SQRT((ABS($C$45-$C$44)^2+(ABS($D$45-$D$44)^2)))</f>
        <v>19.224831981058056</v>
      </c>
      <c r="K44">
        <f>SQRT((ABS($E$45-$E$44)^2+(ABS($F$45-$F$44)^2)))</f>
        <v>31.505212792766375</v>
      </c>
      <c r="L44">
        <f>SQRT((ABS($G$45-$G$44)^2+(ABS($H$45-$H$44)^2)))</f>
        <v>18.801144231331364</v>
      </c>
      <c r="M44">
        <f>ABS($B$44-$D$44)</f>
        <v>1.8783799999999999</v>
      </c>
      <c r="N44">
        <f>ABS($F$44-$H$44)</f>
        <v>3.3333299999999992</v>
      </c>
      <c r="Q44">
        <f>SQRT((ABS($A$44-$E$45)^2+(ABS($B$44-$F$45)^2)))</f>
        <v>1.6031965393878089</v>
      </c>
      <c r="R44">
        <f>SQRT((ABS($C$44-$G$44)^2+(ABS($D$44-$H$44)^2)))</f>
        <v>1.0557847154950537</v>
      </c>
      <c r="S44">
        <v>22</v>
      </c>
      <c r="T44">
        <v>8</v>
      </c>
      <c r="U44">
        <v>6</v>
      </c>
      <c r="V44">
        <v>18</v>
      </c>
      <c r="W44">
        <v>21</v>
      </c>
      <c r="X44">
        <v>7</v>
      </c>
      <c r="Y44">
        <v>21</v>
      </c>
      <c r="Z44">
        <v>5</v>
      </c>
      <c r="AA44">
        <v>21</v>
      </c>
      <c r="AB44">
        <v>7</v>
      </c>
      <c r="AC44">
        <v>21</v>
      </c>
      <c r="AD44">
        <v>5</v>
      </c>
      <c r="AE44">
        <v>18</v>
      </c>
      <c r="AF44">
        <v>18</v>
      </c>
      <c r="AG44">
        <v>4</v>
      </c>
      <c r="AH44">
        <v>2</v>
      </c>
      <c r="AI44">
        <v>14</v>
      </c>
      <c r="AJ44">
        <v>0</v>
      </c>
      <c r="AK44">
        <v>0</v>
      </c>
      <c r="AL44">
        <v>12</v>
      </c>
      <c r="AM44">
        <v>13</v>
      </c>
      <c r="AN44">
        <v>0</v>
      </c>
      <c r="AO44">
        <v>13</v>
      </c>
      <c r="AP44">
        <v>0</v>
      </c>
      <c r="AQ44">
        <v>18</v>
      </c>
      <c r="AR44">
        <v>0</v>
      </c>
      <c r="AS44">
        <v>13</v>
      </c>
      <c r="AT44">
        <v>3</v>
      </c>
      <c r="AU44">
        <v>16</v>
      </c>
      <c r="AV44">
        <v>12</v>
      </c>
      <c r="AW44">
        <v>0</v>
      </c>
      <c r="AX44">
        <v>0</v>
      </c>
      <c r="AY44">
        <f>(22/200)</f>
        <v>0.11</v>
      </c>
      <c r="AZ44">
        <f>(21/200)</f>
        <v>0.105</v>
      </c>
      <c r="BA44">
        <f>(21/200)</f>
        <v>0.105</v>
      </c>
      <c r="BB44">
        <f>(18/200)</f>
        <v>0.09</v>
      </c>
      <c r="BC44">
        <f>(14/200)</f>
        <v>7.0000000000000007E-2</v>
      </c>
      <c r="BD44">
        <f>(13/200)</f>
        <v>6.5000000000000002E-2</v>
      </c>
      <c r="BE44">
        <f>(18/200)</f>
        <v>0.09</v>
      </c>
      <c r="BF44">
        <f>(16/200)</f>
        <v>0.08</v>
      </c>
      <c r="BG44">
        <f>(0.11+0.07)</f>
        <v>0.18</v>
      </c>
      <c r="BH44">
        <f>(0.105+0.065)</f>
        <v>0.16999999999999998</v>
      </c>
      <c r="BI44">
        <f>(0.105+0.09)</f>
        <v>0.19500000000000001</v>
      </c>
      <c r="BJ44">
        <f>(0.09+0.08)</f>
        <v>0.16999999999999998</v>
      </c>
      <c r="BK44">
        <f>((0.11/0.18)*100)</f>
        <v>61.111111111111114</v>
      </c>
      <c r="BL44">
        <f>((0.105/0.17)*100)</f>
        <v>61.764705882352935</v>
      </c>
      <c r="BM44">
        <f>((0.105/0.195)*100)</f>
        <v>53.846153846153847</v>
      </c>
      <c r="BN44">
        <f>((0.09/0.17)*100)</f>
        <v>52.941176470588225</v>
      </c>
      <c r="BO44">
        <f>((0.07/0.18)*100)</f>
        <v>38.888888888888893</v>
      </c>
      <c r="BP44">
        <f>((0.065/0.17)*100)</f>
        <v>38.235294117647058</v>
      </c>
      <c r="BQ44">
        <f>((0.09/0.195)*100)</f>
        <v>46.153846153846153</v>
      </c>
      <c r="BR44">
        <f>((0.08/0.17)*100)</f>
        <v>47.058823529411761</v>
      </c>
      <c r="BS44">
        <f>((8/22)*100)</f>
        <v>36.363636363636367</v>
      </c>
      <c r="BT44">
        <f>((6/22)*100)</f>
        <v>27.27272727272727</v>
      </c>
      <c r="BU44">
        <f>((18/22)*100)</f>
        <v>81.818181818181827</v>
      </c>
      <c r="BV44">
        <f>((7/21)*100)</f>
        <v>33.333333333333329</v>
      </c>
      <c r="BW44">
        <f>((21/21)*100)</f>
        <v>100</v>
      </c>
      <c r="BX44">
        <f>((5/21)*100)</f>
        <v>23.809523809523807</v>
      </c>
      <c r="BY44">
        <f>((7/21)*100)</f>
        <v>33.333333333333329</v>
      </c>
      <c r="BZ44">
        <f>((21/21)*100)</f>
        <v>100</v>
      </c>
      <c r="CA44">
        <f>((5/21)*100)</f>
        <v>23.809523809523807</v>
      </c>
      <c r="CB44">
        <f>((18/18)*100)</f>
        <v>100</v>
      </c>
      <c r="CC44">
        <f>((4/18)*100)</f>
        <v>22.222222222222221</v>
      </c>
      <c r="CD44">
        <f>((2/18)*100)</f>
        <v>11.111111111111111</v>
      </c>
      <c r="CE44">
        <f>((0/14)*100)</f>
        <v>0</v>
      </c>
      <c r="CF44">
        <f>((0/14)*100)</f>
        <v>0</v>
      </c>
      <c r="CG44">
        <f>((12/14)*100)</f>
        <v>85.714285714285708</v>
      </c>
      <c r="CH44">
        <f>((0/13)*100)</f>
        <v>0</v>
      </c>
      <c r="CI44">
        <f>((13/13)*100)</f>
        <v>100</v>
      </c>
      <c r="CJ44">
        <f>((0/13)*100)</f>
        <v>0</v>
      </c>
      <c r="CK44">
        <f>((0/18)*100)</f>
        <v>0</v>
      </c>
      <c r="CL44">
        <f>((13/18)*100)</f>
        <v>72.222222222222214</v>
      </c>
      <c r="CM44">
        <f>((3/18)*100)</f>
        <v>16.666666666666664</v>
      </c>
      <c r="CN44">
        <f>((12/16)*100)</f>
        <v>75</v>
      </c>
      <c r="CO44">
        <f>((0/16)*100)</f>
        <v>0</v>
      </c>
      <c r="CP44">
        <f>((0/16)*100)</f>
        <v>0</v>
      </c>
      <c r="CQ44">
        <f>$I44/$BG44</f>
        <v>121.56919425365325</v>
      </c>
      <c r="CR44">
        <f>$J44/$BH44</f>
        <v>113.08724694740035</v>
      </c>
      <c r="CS44">
        <f>$K44/$BI44</f>
        <v>161.56519380905834</v>
      </c>
      <c r="CT44">
        <f>$L44/$BJ44</f>
        <v>110.59496606665509</v>
      </c>
      <c r="CV44">
        <v>0.5</v>
      </c>
      <c r="CW44">
        <v>0.5</v>
      </c>
      <c r="CX44">
        <v>0</v>
      </c>
      <c r="CY44">
        <v>0.47058823529411764</v>
      </c>
      <c r="CZ44">
        <v>0</v>
      </c>
      <c r="DA44">
        <v>0.47058823529411764</v>
      </c>
      <c r="DB44">
        <v>0.46153846153846156</v>
      </c>
      <c r="DC44">
        <v>0.12820512820512819</v>
      </c>
      <c r="DD44">
        <v>0.41025641025641024</v>
      </c>
      <c r="DE44">
        <v>5.4054054054054057E-2</v>
      </c>
      <c r="DF44">
        <v>0.47058823529411764</v>
      </c>
      <c r="DG44">
        <v>0.47058823529411764</v>
      </c>
    </row>
    <row r="45" spans="1:111" x14ac:dyDescent="0.25">
      <c r="A45">
        <v>175.52569499999998</v>
      </c>
      <c r="B45">
        <v>4.987241</v>
      </c>
      <c r="C45">
        <v>163.773246</v>
      </c>
      <c r="D45">
        <v>7.1246299999999998</v>
      </c>
      <c r="E45">
        <v>152.15067199999999</v>
      </c>
      <c r="F45">
        <v>5.3759160000000001</v>
      </c>
      <c r="G45">
        <v>162.53957299999999</v>
      </c>
      <c r="H45">
        <v>8.5495570000000001</v>
      </c>
      <c r="I45">
        <f>SQRT((ABS($A$46-$A$45)^2+(ABS($B$46-$B$45)^2)))</f>
        <v>20.846415677782336</v>
      </c>
      <c r="J45">
        <f>SQRT((ABS($C$46-$C$45)^2+(ABS($D$46-$D$45)^2)))</f>
        <v>22.013959314921689</v>
      </c>
      <c r="K45">
        <f>SQRT((ABS($E$46-$E$45)^2+(ABS($F$46-$F$45)^2)))</f>
        <v>21.55793995653724</v>
      </c>
      <c r="L45">
        <f>SQRT((ABS($G$46-$G$45)^2+(ABS($H$46-$H$45)^2)))</f>
        <v>21.885149759154579</v>
      </c>
      <c r="M45">
        <f>ABS($B$45-$D$45)</f>
        <v>2.1373889999999998</v>
      </c>
      <c r="N45">
        <f>ABS($F$45-$H$45)</f>
        <v>3.1736409999999999</v>
      </c>
      <c r="Q45">
        <f>SQRT((ABS($A$45-$E$46)^2+(ABS($B$45-$F$46)^2)))</f>
        <v>1.8283167624689676</v>
      </c>
      <c r="R45">
        <f>SQRT((ABS($C$45-$G$45)^2+(ABS($D$45-$H$45)^2)))</f>
        <v>1.8847721417343863</v>
      </c>
      <c r="S45">
        <v>22</v>
      </c>
      <c r="T45">
        <v>6</v>
      </c>
      <c r="U45">
        <v>6</v>
      </c>
      <c r="V45">
        <v>20</v>
      </c>
      <c r="W45">
        <v>21</v>
      </c>
      <c r="X45">
        <v>6</v>
      </c>
      <c r="Y45">
        <v>19</v>
      </c>
      <c r="Z45">
        <v>5</v>
      </c>
      <c r="AA45">
        <v>21</v>
      </c>
      <c r="AB45">
        <v>6</v>
      </c>
      <c r="AC45">
        <v>19</v>
      </c>
      <c r="AD45">
        <v>5</v>
      </c>
      <c r="AE45">
        <v>20</v>
      </c>
      <c r="AF45">
        <v>20</v>
      </c>
      <c r="AG45">
        <v>4</v>
      </c>
      <c r="AH45">
        <v>4</v>
      </c>
      <c r="AI45">
        <v>15</v>
      </c>
      <c r="AJ45">
        <v>0</v>
      </c>
      <c r="AK45">
        <v>0</v>
      </c>
      <c r="AL45">
        <v>15</v>
      </c>
      <c r="AM45">
        <v>14</v>
      </c>
      <c r="AN45">
        <v>0</v>
      </c>
      <c r="AO45">
        <v>14</v>
      </c>
      <c r="AP45">
        <v>0</v>
      </c>
      <c r="AQ45">
        <v>16</v>
      </c>
      <c r="AR45">
        <v>0</v>
      </c>
      <c r="AS45">
        <v>14</v>
      </c>
      <c r="AT45">
        <v>0</v>
      </c>
      <c r="AU45">
        <v>16</v>
      </c>
      <c r="AV45">
        <v>15</v>
      </c>
      <c r="AW45">
        <v>0</v>
      </c>
      <c r="AX45">
        <v>0</v>
      </c>
      <c r="AY45">
        <f>(22/200)</f>
        <v>0.11</v>
      </c>
      <c r="AZ45">
        <f>(21/200)</f>
        <v>0.105</v>
      </c>
      <c r="BA45">
        <f>(21/200)</f>
        <v>0.105</v>
      </c>
      <c r="BB45">
        <f>(20/200)</f>
        <v>0.1</v>
      </c>
      <c r="BC45">
        <f>(15/200)</f>
        <v>7.4999999999999997E-2</v>
      </c>
      <c r="BD45">
        <f>(14/200)</f>
        <v>7.0000000000000007E-2</v>
      </c>
      <c r="BE45">
        <f>(16/200)</f>
        <v>0.08</v>
      </c>
      <c r="BF45">
        <f>(16/200)</f>
        <v>0.08</v>
      </c>
      <c r="BG45">
        <f>(0.11+0.075)</f>
        <v>0.185</v>
      </c>
      <c r="BH45">
        <f>(0.105+0.07)</f>
        <v>0.17499999999999999</v>
      </c>
      <c r="BI45">
        <f>(0.105+0.08)</f>
        <v>0.185</v>
      </c>
      <c r="BJ45">
        <f>(0.1+0.08)</f>
        <v>0.18</v>
      </c>
      <c r="BK45">
        <f>((0.11/0.185)*100)</f>
        <v>59.45945945945946</v>
      </c>
      <c r="BL45">
        <f>((0.105/0.175)*100)</f>
        <v>60</v>
      </c>
      <c r="BM45">
        <f>((0.105/0.185)*100)</f>
        <v>56.756756756756758</v>
      </c>
      <c r="BN45">
        <f>((0.1/0.18)*100)</f>
        <v>55.555555555555557</v>
      </c>
      <c r="BO45">
        <f>((0.075/0.185)*100)</f>
        <v>40.54054054054054</v>
      </c>
      <c r="BP45">
        <f>((0.07/0.175)*100)</f>
        <v>40.000000000000007</v>
      </c>
      <c r="BQ45">
        <f>((0.08/0.185)*100)</f>
        <v>43.243243243243242</v>
      </c>
      <c r="BR45">
        <f>((0.08/0.18)*100)</f>
        <v>44.44444444444445</v>
      </c>
      <c r="BS45">
        <f>((6/22)*100)</f>
        <v>27.27272727272727</v>
      </c>
      <c r="BT45">
        <f>((6/22)*100)</f>
        <v>27.27272727272727</v>
      </c>
      <c r="BU45">
        <f>((20/22)*100)</f>
        <v>90.909090909090907</v>
      </c>
      <c r="BV45">
        <f>((6/21)*100)</f>
        <v>28.571428571428569</v>
      </c>
      <c r="BW45">
        <f>((19/21)*100)</f>
        <v>90.476190476190482</v>
      </c>
      <c r="BX45">
        <f>((5/21)*100)</f>
        <v>23.809523809523807</v>
      </c>
      <c r="BY45">
        <f>((6/21)*100)</f>
        <v>28.571428571428569</v>
      </c>
      <c r="BZ45">
        <f>((19/21)*100)</f>
        <v>90.476190476190482</v>
      </c>
      <c r="CA45">
        <f>((5/21)*100)</f>
        <v>23.809523809523807</v>
      </c>
      <c r="CB45">
        <f>((20/20)*100)</f>
        <v>100</v>
      </c>
      <c r="CC45">
        <f>((4/20)*100)</f>
        <v>20</v>
      </c>
      <c r="CD45">
        <f>((4/20)*100)</f>
        <v>20</v>
      </c>
      <c r="CE45">
        <f>((0/15)*100)</f>
        <v>0</v>
      </c>
      <c r="CF45">
        <f>((0/15)*100)</f>
        <v>0</v>
      </c>
      <c r="CG45">
        <f>((15/15)*100)</f>
        <v>100</v>
      </c>
      <c r="CH45">
        <f>((0/14)*100)</f>
        <v>0</v>
      </c>
      <c r="CI45">
        <f>((14/14)*100)</f>
        <v>100</v>
      </c>
      <c r="CJ45">
        <f>((0/14)*100)</f>
        <v>0</v>
      </c>
      <c r="CK45">
        <f>((0/16)*100)</f>
        <v>0</v>
      </c>
      <c r="CL45">
        <f>((14/16)*100)</f>
        <v>87.5</v>
      </c>
      <c r="CM45">
        <f>((0/16)*100)</f>
        <v>0</v>
      </c>
      <c r="CN45">
        <f>((15/16)*100)</f>
        <v>93.75</v>
      </c>
      <c r="CO45">
        <f>((0/16)*100)</f>
        <v>0</v>
      </c>
      <c r="CP45">
        <f>((0/16)*100)</f>
        <v>0</v>
      </c>
      <c r="CQ45">
        <f>$I45/$BG45</f>
        <v>112.68332798801262</v>
      </c>
      <c r="CR45">
        <f>$J45/$BH45</f>
        <v>125.79405322812394</v>
      </c>
      <c r="CS45">
        <f>$K45/$BI45</f>
        <v>116.52940517047156</v>
      </c>
      <c r="CT45">
        <f>$L45/$BJ45</f>
        <v>121.58416532863656</v>
      </c>
      <c r="CV45">
        <v>0.45945945945945943</v>
      </c>
      <c r="CW45">
        <v>0.48648648648648651</v>
      </c>
      <c r="CX45">
        <v>2.7027027027027029E-2</v>
      </c>
      <c r="CY45">
        <v>0.48571428571428571</v>
      </c>
      <c r="CZ45">
        <v>5.4054054054054057E-2</v>
      </c>
      <c r="DA45">
        <v>0.48571428571428571</v>
      </c>
      <c r="DB45">
        <v>0.48648648648648651</v>
      </c>
      <c r="DC45">
        <v>0</v>
      </c>
      <c r="DD45">
        <v>0.48648648648648651</v>
      </c>
      <c r="DE45">
        <v>0</v>
      </c>
      <c r="DF45">
        <v>0.47222222222222221</v>
      </c>
      <c r="DG45">
        <v>0.47222222222222221</v>
      </c>
    </row>
    <row r="46" spans="1:111" x14ac:dyDescent="0.25">
      <c r="A46">
        <v>196.36848699999999</v>
      </c>
      <c r="B46">
        <v>5.3759160000000001</v>
      </c>
      <c r="C46">
        <v>185.78482399999999</v>
      </c>
      <c r="D46">
        <v>6.8008420000000003</v>
      </c>
      <c r="E46">
        <v>173.70773599999998</v>
      </c>
      <c r="F46">
        <v>5.1815790000000002</v>
      </c>
      <c r="G46">
        <v>184.42127299999999</v>
      </c>
      <c r="H46">
        <v>8.1609890000000007</v>
      </c>
      <c r="I46">
        <f>SQRT((ABS($A$47-$A$46)^2+(ABS($B$47-$B$46)^2)))</f>
        <v>16.772501515408198</v>
      </c>
      <c r="J46">
        <f>SQRT((ABS($C$47-$C$46)^2+(ABS($D$47-$D$46)^2)))</f>
        <v>18.570317984915246</v>
      </c>
      <c r="K46">
        <f>SQRT((ABS($E$47-$E$46)^2+(ABS($F$47-$F$46)^2)))</f>
        <v>21.362289221169206</v>
      </c>
      <c r="L46">
        <f>SQRT((ABS($G$47-$G$46)^2+(ABS($H$47-$H$46)^2)))</f>
        <v>21.433116404411411</v>
      </c>
      <c r="M46">
        <f>ABS($B$46-$D$46)</f>
        <v>1.4249260000000001</v>
      </c>
      <c r="N46">
        <f>ABS($F$46-$H$46)</f>
        <v>2.9794100000000006</v>
      </c>
      <c r="Q46">
        <f>SQRT((ABS($A$46-$E$47)^2+(ABS($B$46-$F$47)^2)))</f>
        <v>1.3241599953513736</v>
      </c>
      <c r="R46">
        <f>SQRT((ABS($C$46-$G$46)^2+(ABS($D$46-$H$46)^2)))</f>
        <v>1.9259468297982694</v>
      </c>
      <c r="S46">
        <v>22</v>
      </c>
      <c r="T46">
        <v>3</v>
      </c>
      <c r="U46">
        <v>6</v>
      </c>
      <c r="V46">
        <v>19</v>
      </c>
      <c r="W46">
        <v>21</v>
      </c>
      <c r="X46">
        <v>5</v>
      </c>
      <c r="Y46">
        <v>19</v>
      </c>
      <c r="Z46">
        <v>3</v>
      </c>
      <c r="AA46">
        <v>24</v>
      </c>
      <c r="AB46">
        <v>8</v>
      </c>
      <c r="AC46">
        <v>19</v>
      </c>
      <c r="AD46">
        <v>4</v>
      </c>
      <c r="AE46">
        <v>23</v>
      </c>
      <c r="AF46">
        <v>19</v>
      </c>
      <c r="AG46">
        <v>6</v>
      </c>
      <c r="AH46">
        <v>5</v>
      </c>
      <c r="AI46">
        <v>16</v>
      </c>
      <c r="AJ46">
        <v>0</v>
      </c>
      <c r="AK46">
        <v>0</v>
      </c>
      <c r="AL46">
        <v>16</v>
      </c>
      <c r="AM46">
        <v>16</v>
      </c>
      <c r="AN46">
        <v>0</v>
      </c>
      <c r="AO46">
        <v>14</v>
      </c>
      <c r="AP46">
        <v>0</v>
      </c>
      <c r="AQ46">
        <v>16</v>
      </c>
      <c r="AR46">
        <v>0</v>
      </c>
      <c r="AS46">
        <v>14</v>
      </c>
      <c r="AT46">
        <v>0</v>
      </c>
      <c r="AU46">
        <v>20</v>
      </c>
      <c r="AV46">
        <v>16</v>
      </c>
      <c r="AW46">
        <v>2</v>
      </c>
      <c r="AX46">
        <v>0</v>
      </c>
      <c r="AY46">
        <f>(22/200)</f>
        <v>0.11</v>
      </c>
      <c r="AZ46">
        <f>(21/200)</f>
        <v>0.105</v>
      </c>
      <c r="BA46">
        <f>(24/200)</f>
        <v>0.12</v>
      </c>
      <c r="BB46">
        <f>(23/200)</f>
        <v>0.115</v>
      </c>
      <c r="BC46">
        <f>(16/200)</f>
        <v>0.08</v>
      </c>
      <c r="BD46">
        <f>(16/200)</f>
        <v>0.08</v>
      </c>
      <c r="BE46">
        <f>(16/200)</f>
        <v>0.08</v>
      </c>
      <c r="BF46">
        <f>(20/200)</f>
        <v>0.1</v>
      </c>
      <c r="BG46">
        <f>(0.11+0.08)</f>
        <v>0.19</v>
      </c>
      <c r="BH46">
        <f>(0.105+0.08)</f>
        <v>0.185</v>
      </c>
      <c r="BI46">
        <f>(0.12+0.08)</f>
        <v>0.2</v>
      </c>
      <c r="BJ46">
        <f>(0.115+0.1)</f>
        <v>0.21500000000000002</v>
      </c>
      <c r="BK46">
        <f>((0.11/0.19)*100)</f>
        <v>57.894736842105267</v>
      </c>
      <c r="BL46">
        <f>((0.105/0.185)*100)</f>
        <v>56.756756756756758</v>
      </c>
      <c r="BM46">
        <f>((0.12/0.2)*100)</f>
        <v>60</v>
      </c>
      <c r="BN46">
        <f>((0.115/0.215)*100)</f>
        <v>53.488372093023258</v>
      </c>
      <c r="BO46">
        <f>((0.08/0.19)*100)</f>
        <v>42.105263157894733</v>
      </c>
      <c r="BP46">
        <f>((0.08/0.185)*100)</f>
        <v>43.243243243243242</v>
      </c>
      <c r="BQ46">
        <f>((0.08/0.2)*100)</f>
        <v>40</v>
      </c>
      <c r="BR46">
        <f>((0.1/0.215)*100)</f>
        <v>46.511627906976749</v>
      </c>
      <c r="BS46">
        <f>((3/22)*100)</f>
        <v>13.636363636363635</v>
      </c>
      <c r="BT46">
        <f>((6/22)*100)</f>
        <v>27.27272727272727</v>
      </c>
      <c r="BU46">
        <f>((19/22)*100)</f>
        <v>86.36363636363636</v>
      </c>
      <c r="BV46">
        <f>((5/21)*100)</f>
        <v>23.809523809523807</v>
      </c>
      <c r="BW46">
        <f>((19/21)*100)</f>
        <v>90.476190476190482</v>
      </c>
      <c r="BX46">
        <f>((3/21)*100)</f>
        <v>14.285714285714285</v>
      </c>
      <c r="BY46">
        <f>((8/24)*100)</f>
        <v>33.333333333333329</v>
      </c>
      <c r="BZ46">
        <f>((19/24)*100)</f>
        <v>79.166666666666657</v>
      </c>
      <c r="CA46">
        <f>((4/24)*100)</f>
        <v>16.666666666666664</v>
      </c>
      <c r="CB46">
        <f>((19/23)*100)</f>
        <v>82.608695652173907</v>
      </c>
      <c r="CC46">
        <f>((6/23)*100)</f>
        <v>26.086956521739129</v>
      </c>
      <c r="CD46">
        <f>((5/23)*100)</f>
        <v>21.739130434782609</v>
      </c>
      <c r="CE46">
        <f>((0/16)*100)</f>
        <v>0</v>
      </c>
      <c r="CF46">
        <f>((0/16)*100)</f>
        <v>0</v>
      </c>
      <c r="CG46">
        <f>((16/16)*100)</f>
        <v>100</v>
      </c>
      <c r="CH46">
        <f>((0/16)*100)</f>
        <v>0</v>
      </c>
      <c r="CI46">
        <f>((14/16)*100)</f>
        <v>87.5</v>
      </c>
      <c r="CJ46">
        <f>((0/16)*100)</f>
        <v>0</v>
      </c>
      <c r="CK46">
        <f>((0/16)*100)</f>
        <v>0</v>
      </c>
      <c r="CL46">
        <f>((14/16)*100)</f>
        <v>87.5</v>
      </c>
      <c r="CM46">
        <f>((0/16)*100)</f>
        <v>0</v>
      </c>
      <c r="CN46">
        <f>((16/20)*100)</f>
        <v>80</v>
      </c>
      <c r="CO46">
        <f>((2/20)*100)</f>
        <v>10</v>
      </c>
      <c r="CP46">
        <f>((0/20)*100)</f>
        <v>0</v>
      </c>
      <c r="CQ46">
        <f>$I46/$BG46</f>
        <v>88.276323765306302</v>
      </c>
      <c r="CR46">
        <f>$J46/$BH46</f>
        <v>100.38009721575808</v>
      </c>
      <c r="CS46">
        <f>$K46/$BI46</f>
        <v>106.81144610584603</v>
      </c>
      <c r="CT46">
        <f>$L46/$BJ46</f>
        <v>99.688913508890266</v>
      </c>
      <c r="CV46">
        <v>0.44736842105263153</v>
      </c>
      <c r="CW46">
        <v>0.42105263157894735</v>
      </c>
      <c r="CX46">
        <v>0.10256410256410253</v>
      </c>
      <c r="CY46">
        <v>0.45945945945945948</v>
      </c>
      <c r="CZ46">
        <v>0.12820512820512819</v>
      </c>
      <c r="DA46">
        <v>0.48648648648648651</v>
      </c>
      <c r="DB46">
        <v>0.44999999999999996</v>
      </c>
      <c r="DC46">
        <v>5.4054054054054057E-2</v>
      </c>
      <c r="DD46">
        <v>0.42500000000000004</v>
      </c>
      <c r="DE46">
        <v>2.3255813953488413E-2</v>
      </c>
      <c r="DF46">
        <v>0.41860465116279066</v>
      </c>
      <c r="DG46">
        <v>0.46511627906976744</v>
      </c>
    </row>
    <row r="47" spans="1:111" x14ac:dyDescent="0.25">
      <c r="A47">
        <v>213.137744</v>
      </c>
      <c r="B47">
        <v>5.7058049999999998</v>
      </c>
      <c r="C47">
        <v>204.355029</v>
      </c>
      <c r="D47">
        <v>6.7360629999999997</v>
      </c>
      <c r="E47">
        <v>195.06992700000001</v>
      </c>
      <c r="F47">
        <v>5.1167990000000003</v>
      </c>
      <c r="G47">
        <v>205.849166</v>
      </c>
      <c r="H47">
        <v>7.6878289999999998</v>
      </c>
      <c r="I47">
        <f>SQRT((ABS($A$48-$A$47)^2+(ABS($B$48-$B$47)^2)))</f>
        <v>17.046987830304431</v>
      </c>
      <c r="J47">
        <f>SQRT((ABS($C$48-$C$47)^2+(ABS($D$48-$D$47)^2)))</f>
        <v>16.712036327847567</v>
      </c>
      <c r="K47">
        <f>SQRT((ABS($E$48-$E$47)^2+(ABS($F$48-$F$47)^2)))</f>
        <v>18.431479218741853</v>
      </c>
      <c r="L47">
        <f>SQRT((ABS($G$48-$G$47)^2+(ABS($H$48-$H$47)^2)))</f>
        <v>19.893253962679211</v>
      </c>
      <c r="M47">
        <f>ABS($B$47-$D$47)</f>
        <v>1.0302579999999999</v>
      </c>
      <c r="N47">
        <f>ABS($F$47-$H$47)</f>
        <v>2.5710299999999995</v>
      </c>
      <c r="Q47">
        <f>SQRT((ABS($A$47-$E$48)^2+(ABS($B$47-$F$48)^2)))</f>
        <v>0.46984339587143553</v>
      </c>
      <c r="R47">
        <f>SQRT((ABS($C$47-$G$47)^2+(ABS($D$47-$H$47)^2)))</f>
        <v>1.7715258658921651</v>
      </c>
      <c r="S47">
        <v>21</v>
      </c>
      <c r="T47">
        <v>1</v>
      </c>
      <c r="U47">
        <v>10</v>
      </c>
      <c r="V47">
        <v>12</v>
      </c>
      <c r="W47">
        <v>20</v>
      </c>
      <c r="X47">
        <v>2</v>
      </c>
      <c r="Y47">
        <v>16</v>
      </c>
      <c r="Z47">
        <v>6</v>
      </c>
      <c r="AA47">
        <v>26</v>
      </c>
      <c r="AB47">
        <v>10</v>
      </c>
      <c r="AC47">
        <v>16</v>
      </c>
      <c r="AD47">
        <v>3</v>
      </c>
      <c r="AE47">
        <v>29</v>
      </c>
      <c r="AF47">
        <v>12</v>
      </c>
      <c r="AG47">
        <v>18</v>
      </c>
      <c r="AH47">
        <v>9</v>
      </c>
      <c r="AI47">
        <v>18</v>
      </c>
      <c r="AJ47">
        <v>0</v>
      </c>
      <c r="AK47">
        <v>2</v>
      </c>
      <c r="AL47">
        <v>14</v>
      </c>
      <c r="AM47">
        <v>19</v>
      </c>
      <c r="AN47">
        <v>0</v>
      </c>
      <c r="AO47">
        <v>14</v>
      </c>
      <c r="AP47">
        <v>2</v>
      </c>
      <c r="AQ47">
        <v>18</v>
      </c>
      <c r="AR47">
        <v>2</v>
      </c>
      <c r="AS47">
        <v>14</v>
      </c>
      <c r="AT47">
        <v>0</v>
      </c>
      <c r="AU47">
        <v>23</v>
      </c>
      <c r="AV47">
        <v>14</v>
      </c>
      <c r="AW47">
        <v>9</v>
      </c>
      <c r="AX47">
        <v>0</v>
      </c>
      <c r="AY47">
        <f>(21/200)</f>
        <v>0.105</v>
      </c>
      <c r="AZ47">
        <f>(20/200)</f>
        <v>0.1</v>
      </c>
      <c r="BA47">
        <f>(26/200)</f>
        <v>0.13</v>
      </c>
      <c r="BB47">
        <f>(29/200)</f>
        <v>0.14499999999999999</v>
      </c>
      <c r="BC47">
        <f>(18/200)</f>
        <v>0.09</v>
      </c>
      <c r="BD47">
        <f>(19/200)</f>
        <v>9.5000000000000001E-2</v>
      </c>
      <c r="BE47">
        <f>(18/200)</f>
        <v>0.09</v>
      </c>
      <c r="BF47">
        <f>(23/200)</f>
        <v>0.115</v>
      </c>
      <c r="BG47">
        <f>(0.105+0.09)</f>
        <v>0.19500000000000001</v>
      </c>
      <c r="BH47">
        <f>(0.1+0.095)</f>
        <v>0.19500000000000001</v>
      </c>
      <c r="BI47">
        <f>(0.13+0.09)</f>
        <v>0.22</v>
      </c>
      <c r="BJ47">
        <f>(0.145+0.115)</f>
        <v>0.26</v>
      </c>
      <c r="BK47">
        <f>((0.105/0.195)*100)</f>
        <v>53.846153846153847</v>
      </c>
      <c r="BL47">
        <f>((0.1/0.195)*100)</f>
        <v>51.282051282051292</v>
      </c>
      <c r="BM47">
        <f>((0.13/0.22)*100)</f>
        <v>59.090909090909093</v>
      </c>
      <c r="BN47">
        <f>((0.145/0.26)*100)</f>
        <v>55.769230769230759</v>
      </c>
      <c r="BO47">
        <f>((0.09/0.195)*100)</f>
        <v>46.153846153846153</v>
      </c>
      <c r="BP47">
        <f>((0.095/0.195)*100)</f>
        <v>48.717948717948715</v>
      </c>
      <c r="BQ47">
        <f>((0.09/0.22)*100)</f>
        <v>40.909090909090907</v>
      </c>
      <c r="BR47">
        <f>((0.115/0.26)*100)</f>
        <v>44.230769230769226</v>
      </c>
      <c r="BS47">
        <f>((1/21)*100)</f>
        <v>4.7619047619047619</v>
      </c>
      <c r="BT47">
        <f>((10/21)*100)</f>
        <v>47.619047619047613</v>
      </c>
      <c r="BU47">
        <f>((12/21)*100)</f>
        <v>57.142857142857139</v>
      </c>
      <c r="BV47">
        <f>((2/20)*100)</f>
        <v>10</v>
      </c>
      <c r="BW47">
        <f>((16/20)*100)</f>
        <v>80</v>
      </c>
      <c r="BX47">
        <f>((6/20)*100)</f>
        <v>30</v>
      </c>
      <c r="BY47">
        <f>((10/26)*100)</f>
        <v>38.461538461538467</v>
      </c>
      <c r="BZ47">
        <f>((16/26)*100)</f>
        <v>61.53846153846154</v>
      </c>
      <c r="CA47">
        <f>((3/26)*100)</f>
        <v>11.538461538461538</v>
      </c>
      <c r="CB47">
        <f>((12/29)*100)</f>
        <v>41.379310344827587</v>
      </c>
      <c r="CC47">
        <f>((18/29)*100)</f>
        <v>62.068965517241381</v>
      </c>
      <c r="CD47">
        <f>((9/29)*100)</f>
        <v>31.03448275862069</v>
      </c>
      <c r="CE47">
        <f>((0/18)*100)</f>
        <v>0</v>
      </c>
      <c r="CF47">
        <f>((2/18)*100)</f>
        <v>11.111111111111111</v>
      </c>
      <c r="CG47">
        <f>((14/18)*100)</f>
        <v>77.777777777777786</v>
      </c>
      <c r="CH47">
        <f>((0/19)*100)</f>
        <v>0</v>
      </c>
      <c r="CI47">
        <f>((14/19)*100)</f>
        <v>73.68421052631578</v>
      </c>
      <c r="CJ47">
        <f>((2/19)*100)</f>
        <v>10.526315789473683</v>
      </c>
      <c r="CK47">
        <f>((2/18)*100)</f>
        <v>11.111111111111111</v>
      </c>
      <c r="CL47">
        <f>((14/18)*100)</f>
        <v>77.777777777777786</v>
      </c>
      <c r="CM47">
        <f>((0/18)*100)</f>
        <v>0</v>
      </c>
      <c r="CN47">
        <f>((14/23)*100)</f>
        <v>60.869565217391312</v>
      </c>
      <c r="CO47">
        <f>((9/23)*100)</f>
        <v>39.130434782608695</v>
      </c>
      <c r="CP47">
        <f>((0/23)*100)</f>
        <v>0</v>
      </c>
      <c r="CQ47">
        <f>$I47/$BG47</f>
        <v>87.420450411817598</v>
      </c>
      <c r="CR47">
        <f>$J47/$BH47</f>
        <v>85.702750399218289</v>
      </c>
      <c r="CS47">
        <f>$K47/$BI47</f>
        <v>83.779450994281149</v>
      </c>
      <c r="CT47">
        <f>$L47/$BJ47</f>
        <v>76.512515241073885</v>
      </c>
      <c r="CV47">
        <v>0.46153846153846156</v>
      </c>
      <c r="CW47">
        <v>0.28205128205128205</v>
      </c>
      <c r="CX47">
        <v>0.47222222222222221</v>
      </c>
      <c r="CY47">
        <v>0.46153846153846156</v>
      </c>
      <c r="CZ47">
        <v>0.25641025641025639</v>
      </c>
      <c r="DA47">
        <v>0.35897435897435898</v>
      </c>
      <c r="DB47">
        <v>0.36363636363636365</v>
      </c>
      <c r="DC47">
        <v>0.125</v>
      </c>
      <c r="DD47">
        <v>0.45454545454545459</v>
      </c>
      <c r="DE47">
        <v>9.3023255813953487E-2</v>
      </c>
      <c r="DF47">
        <v>0.26923076923076927</v>
      </c>
      <c r="DG47">
        <v>0.46153846153846156</v>
      </c>
    </row>
    <row r="48" spans="1:111" x14ac:dyDescent="0.25">
      <c r="A48">
        <v>230.18462599999998</v>
      </c>
      <c r="B48">
        <v>5.6457369999999996</v>
      </c>
      <c r="C48">
        <v>221.028685</v>
      </c>
      <c r="D48">
        <v>7.8680320000000004</v>
      </c>
      <c r="E48">
        <v>213.499144</v>
      </c>
      <c r="F48">
        <v>5.4055669999999996</v>
      </c>
      <c r="G48">
        <v>225.727092</v>
      </c>
      <c r="H48">
        <v>6.9070530000000003</v>
      </c>
      <c r="I48">
        <f>SQRT((ABS($A$49-$A$48)^2+(ABS($B$49-$B$48)^2)))</f>
        <v>13.343571629254081</v>
      </c>
      <c r="J48">
        <f>SQRT((ABS($C$49-$C$48)^2+(ABS($D$49-$D$48)^2)))</f>
        <v>16.672988314821662</v>
      </c>
      <c r="K48">
        <f>SQRT((ABS($E$49-$E$48)^2+(ABS($F$49-$F$48)^2)))</f>
        <v>16.922388593212276</v>
      </c>
      <c r="L48">
        <f>SQRT((ABS($G$49-$G$48)^2+(ABS($H$49-$H$48)^2)))</f>
        <v>15.522753740099148</v>
      </c>
      <c r="M48">
        <f>ABS($B$48-$D$48)</f>
        <v>2.2222950000000008</v>
      </c>
      <c r="N48">
        <f>ABS($F$48-$H$48)</f>
        <v>1.5014860000000008</v>
      </c>
      <c r="Q48">
        <f>SQRT((ABS($A$48-$E$49)^2+(ABS($B$48-$F$49)^2)))</f>
        <v>2.2254561254675416</v>
      </c>
      <c r="R48">
        <f>SQRT((ABS($C$48-$G$48)^2+(ABS($D$48-$H$48)^2)))</f>
        <v>4.7956760708048272</v>
      </c>
      <c r="S48">
        <v>15</v>
      </c>
      <c r="T48">
        <v>0</v>
      </c>
      <c r="U48">
        <v>9</v>
      </c>
      <c r="V48">
        <v>0</v>
      </c>
      <c r="W48">
        <v>19</v>
      </c>
      <c r="X48">
        <v>1</v>
      </c>
      <c r="Y48">
        <v>9</v>
      </c>
      <c r="Z48">
        <v>18</v>
      </c>
      <c r="AA48">
        <v>21</v>
      </c>
      <c r="AB48">
        <v>9</v>
      </c>
      <c r="AC48">
        <v>9</v>
      </c>
      <c r="AD48">
        <v>8</v>
      </c>
      <c r="AE48">
        <v>33</v>
      </c>
      <c r="AF48">
        <v>8</v>
      </c>
      <c r="AG48">
        <v>20</v>
      </c>
      <c r="AH48">
        <v>8</v>
      </c>
      <c r="AI48">
        <v>21</v>
      </c>
      <c r="AJ48">
        <v>3</v>
      </c>
      <c r="AK48">
        <v>9</v>
      </c>
      <c r="AL48">
        <v>4</v>
      </c>
      <c r="AM48">
        <v>20</v>
      </c>
      <c r="AN48">
        <v>0</v>
      </c>
      <c r="AO48">
        <v>10</v>
      </c>
      <c r="AP48">
        <v>9</v>
      </c>
      <c r="AQ48">
        <v>20</v>
      </c>
      <c r="AR48">
        <v>9</v>
      </c>
      <c r="AS48">
        <v>10</v>
      </c>
      <c r="AT48">
        <v>0</v>
      </c>
      <c r="AU48">
        <v>27</v>
      </c>
      <c r="AV48">
        <v>12</v>
      </c>
      <c r="AW48">
        <v>25</v>
      </c>
      <c r="AX48">
        <v>14</v>
      </c>
      <c r="AY48">
        <f>(15/200)</f>
        <v>7.4999999999999997E-2</v>
      </c>
      <c r="AZ48">
        <f>(19/200)</f>
        <v>9.5000000000000001E-2</v>
      </c>
      <c r="BA48">
        <f>(21/200)</f>
        <v>0.105</v>
      </c>
      <c r="BB48">
        <f>(33/200)</f>
        <v>0.16500000000000001</v>
      </c>
      <c r="BC48">
        <f>(21/200)</f>
        <v>0.105</v>
      </c>
      <c r="BD48">
        <f>(20/200)</f>
        <v>0.1</v>
      </c>
      <c r="BE48">
        <f>(20/200)</f>
        <v>0.1</v>
      </c>
      <c r="BF48">
        <f>(27/200)</f>
        <v>0.13500000000000001</v>
      </c>
      <c r="BG48">
        <f>(0.075+0.105)</f>
        <v>0.18</v>
      </c>
      <c r="BH48">
        <f>(0.095+0.1)</f>
        <v>0.19500000000000001</v>
      </c>
      <c r="BI48">
        <f>(0.105+0.1)</f>
        <v>0.20500000000000002</v>
      </c>
      <c r="BJ48">
        <f>(0.165+0.135)</f>
        <v>0.30000000000000004</v>
      </c>
      <c r="BK48">
        <f>((0.075/0.18)*100)</f>
        <v>41.666666666666671</v>
      </c>
      <c r="BL48">
        <f>((0.095/0.195)*100)</f>
        <v>48.717948717948715</v>
      </c>
      <c r="BM48">
        <f>((0.105/0.205)*100)</f>
        <v>51.219512195121951</v>
      </c>
      <c r="BN48">
        <f>((0.165/0.3)*100)</f>
        <v>55.000000000000007</v>
      </c>
      <c r="BO48">
        <f>((0.105/0.18)*100)</f>
        <v>58.333333333333336</v>
      </c>
      <c r="BP48">
        <f>((0.1/0.195)*100)</f>
        <v>51.282051282051292</v>
      </c>
      <c r="BQ48">
        <f>((0.1/0.205)*100)</f>
        <v>48.780487804878057</v>
      </c>
      <c r="BR48">
        <f>((0.135/0.3)*100)</f>
        <v>45.000000000000007</v>
      </c>
      <c r="BS48">
        <f>((0/15)*100)</f>
        <v>0</v>
      </c>
      <c r="BT48">
        <f>((9/15)*100)</f>
        <v>60</v>
      </c>
      <c r="BU48">
        <f>((0/15)*100)</f>
        <v>0</v>
      </c>
      <c r="BV48">
        <f>((1/19)*100)</f>
        <v>5.2631578947368416</v>
      </c>
      <c r="BW48">
        <f>((9/19)*100)</f>
        <v>47.368421052631575</v>
      </c>
      <c r="BX48">
        <f>((18/19)*100)</f>
        <v>94.73684210526315</v>
      </c>
      <c r="BY48">
        <f>((9/21)*100)</f>
        <v>42.857142857142854</v>
      </c>
      <c r="BZ48">
        <f>((9/21)*100)</f>
        <v>42.857142857142854</v>
      </c>
      <c r="CA48">
        <f>((8/21)*100)</f>
        <v>38.095238095238095</v>
      </c>
      <c r="CB48">
        <f>((8/33)*100)</f>
        <v>24.242424242424242</v>
      </c>
      <c r="CC48">
        <f>((20/33)*100)</f>
        <v>60.606060606060609</v>
      </c>
      <c r="CD48">
        <f>((8/33)*100)</f>
        <v>24.242424242424242</v>
      </c>
      <c r="CE48">
        <f>((3/21)*100)</f>
        <v>14.285714285714285</v>
      </c>
      <c r="CF48">
        <f>((9/21)*100)</f>
        <v>42.857142857142854</v>
      </c>
      <c r="CG48">
        <f>((4/21)*100)</f>
        <v>19.047619047619047</v>
      </c>
      <c r="CH48">
        <f>((0/20)*100)</f>
        <v>0</v>
      </c>
      <c r="CI48">
        <f>((10/20)*100)</f>
        <v>50</v>
      </c>
      <c r="CJ48">
        <f>((9/20)*100)</f>
        <v>45</v>
      </c>
      <c r="CK48">
        <f>((9/20)*100)</f>
        <v>45</v>
      </c>
      <c r="CL48">
        <f>((10/20)*100)</f>
        <v>50</v>
      </c>
      <c r="CM48">
        <f>((0/20)*100)</f>
        <v>0</v>
      </c>
      <c r="CN48">
        <f>((12/27)*100)</f>
        <v>44.444444444444443</v>
      </c>
      <c r="CO48">
        <f>((25/27)*100)</f>
        <v>92.592592592592595</v>
      </c>
      <c r="CP48">
        <f>((14/27)*100)</f>
        <v>51.851851851851848</v>
      </c>
      <c r="CQ48">
        <f>$I48/$BG48</f>
        <v>74.130953495856005</v>
      </c>
      <c r="CR48">
        <f>$J48/$BH48</f>
        <v>85.502504178572622</v>
      </c>
      <c r="CS48">
        <f>$K48/$BI48</f>
        <v>82.548237040059874</v>
      </c>
      <c r="CT48">
        <f>$L48/$BJ48</f>
        <v>51.742512466997155</v>
      </c>
      <c r="CV48">
        <v>0.5</v>
      </c>
      <c r="CW48">
        <v>0.16666666666666666</v>
      </c>
      <c r="CX48">
        <v>0.19607843137254902</v>
      </c>
      <c r="CY48">
        <v>0.46153846153846156</v>
      </c>
      <c r="CZ48">
        <v>0.26086956521739135</v>
      </c>
      <c r="DA48">
        <v>2.564102564102564E-2</v>
      </c>
      <c r="DB48">
        <v>0.26829268292682928</v>
      </c>
      <c r="DC48">
        <v>0.22727272727272727</v>
      </c>
      <c r="DD48">
        <v>0.31707317073170732</v>
      </c>
      <c r="DE48">
        <v>0.32692307692307693</v>
      </c>
      <c r="DF48">
        <v>1.6666666666666718E-2</v>
      </c>
      <c r="DG48">
        <v>0.21666666666666667</v>
      </c>
    </row>
    <row r="49" spans="1:111" x14ac:dyDescent="0.25">
      <c r="A49">
        <v>243.436511</v>
      </c>
      <c r="B49">
        <v>4.0841839999999996</v>
      </c>
      <c r="C49">
        <v>237.65390299999999</v>
      </c>
      <c r="D49">
        <v>6.6068160000000002</v>
      </c>
      <c r="E49">
        <v>230.30506</v>
      </c>
      <c r="F49">
        <v>3.4235419999999999</v>
      </c>
      <c r="G49">
        <v>241.207841</v>
      </c>
      <c r="H49">
        <v>5.7658719999999999</v>
      </c>
      <c r="I49">
        <f>SQRT((ABS($A$50-$A$49)^2+(ABS($B$50-$B$49)^2)))</f>
        <v>11.580994942543589</v>
      </c>
      <c r="J49">
        <f>SQRT((ABS($C$50-$C$49)^2+(ABS($D$50-$D$49)^2)))</f>
        <v>12.437110081596328</v>
      </c>
      <c r="K49">
        <f>SQRT((ABS($E$50-$E$49)^2+(ABS($F$50-$F$49)^2)))</f>
        <v>12.716836152735887</v>
      </c>
      <c r="M49">
        <f>ABS($B$49-$D$49)</f>
        <v>2.5226320000000007</v>
      </c>
      <c r="N49">
        <f>ABS($F$49-$H$49)</f>
        <v>2.34233</v>
      </c>
      <c r="O49">
        <v>2.2522779999999996</v>
      </c>
      <c r="P49">
        <v>2.9000600000000003</v>
      </c>
      <c r="Q49">
        <f>SQRT((ABS($A$49-$E$50)^2+(ABS($B$49-$F$50)^2)))</f>
        <v>1.1603985941877826</v>
      </c>
      <c r="R49">
        <f>SQRT((ABS($C$49-$G$49)^2+(ABS($D$49-$H$49)^2)))</f>
        <v>3.6520764119853952</v>
      </c>
      <c r="S49">
        <v>18</v>
      </c>
      <c r="T49">
        <v>0</v>
      </c>
      <c r="U49">
        <v>13</v>
      </c>
      <c r="V49">
        <v>8</v>
      </c>
      <c r="W49">
        <v>21</v>
      </c>
      <c r="X49">
        <v>0</v>
      </c>
      <c r="Y49">
        <v>0</v>
      </c>
      <c r="Z49">
        <v>20</v>
      </c>
      <c r="AA49">
        <v>13</v>
      </c>
      <c r="AB49">
        <v>13</v>
      </c>
      <c r="AC49">
        <v>0</v>
      </c>
      <c r="AD49">
        <v>8</v>
      </c>
      <c r="AI49">
        <v>33</v>
      </c>
      <c r="AJ49">
        <v>12</v>
      </c>
      <c r="AK49">
        <v>33</v>
      </c>
      <c r="AL49">
        <v>8</v>
      </c>
      <c r="AM49">
        <v>25</v>
      </c>
      <c r="AN49">
        <v>10</v>
      </c>
      <c r="AO49">
        <v>13</v>
      </c>
      <c r="AP49">
        <v>25</v>
      </c>
      <c r="AQ49">
        <v>39</v>
      </c>
      <c r="AR49">
        <v>33</v>
      </c>
      <c r="AS49">
        <v>18</v>
      </c>
      <c r="AT49">
        <v>14</v>
      </c>
      <c r="AY49">
        <f>(18/200)</f>
        <v>0.09</v>
      </c>
      <c r="AZ49">
        <f>(21/200)</f>
        <v>0.105</v>
      </c>
      <c r="BA49">
        <f>(13/200)</f>
        <v>6.5000000000000002E-2</v>
      </c>
      <c r="BC49">
        <f>(33/200)</f>
        <v>0.16500000000000001</v>
      </c>
      <c r="BD49">
        <f>(25/200)</f>
        <v>0.125</v>
      </c>
      <c r="BE49">
        <f>(39/200)</f>
        <v>0.19500000000000001</v>
      </c>
      <c r="BG49">
        <f>(0.09+0.165)</f>
        <v>0.255</v>
      </c>
      <c r="BH49">
        <f>(0.105+0.125)</f>
        <v>0.22999999999999998</v>
      </c>
      <c r="BI49">
        <f>(0.065+0.195)</f>
        <v>0.26</v>
      </c>
      <c r="BK49">
        <f>((0.09/0.255)*100)</f>
        <v>35.294117647058819</v>
      </c>
      <c r="BL49">
        <f>((0.105/0.23)*100)</f>
        <v>45.652173913043477</v>
      </c>
      <c r="BM49">
        <f>((0.065/0.26)*100)</f>
        <v>25</v>
      </c>
      <c r="BO49">
        <f>((0.165/0.255)*100)</f>
        <v>64.705882352941174</v>
      </c>
      <c r="BP49">
        <f>((0.125/0.23)*100)</f>
        <v>54.347826086956516</v>
      </c>
      <c r="BQ49">
        <f>((0.195/0.26)*100)</f>
        <v>75</v>
      </c>
      <c r="BS49">
        <f>((0/18)*100)</f>
        <v>0</v>
      </c>
      <c r="BT49">
        <f>((13/18)*100)</f>
        <v>72.222222222222214</v>
      </c>
      <c r="BU49">
        <f>((8/18)*100)</f>
        <v>44.444444444444443</v>
      </c>
      <c r="BV49">
        <f>((0/21)*100)</f>
        <v>0</v>
      </c>
      <c r="BW49">
        <f>((0/21)*100)</f>
        <v>0</v>
      </c>
      <c r="BX49">
        <f>((20/21)*100)</f>
        <v>95.238095238095227</v>
      </c>
      <c r="BY49">
        <f>((13/13)*100)</f>
        <v>100</v>
      </c>
      <c r="BZ49">
        <f>((0/13)*100)</f>
        <v>0</v>
      </c>
      <c r="CA49">
        <f>((8/13)*100)</f>
        <v>61.53846153846154</v>
      </c>
      <c r="CE49">
        <f>((12/33)*100)</f>
        <v>36.363636363636367</v>
      </c>
      <c r="CF49">
        <f>((33/33)*100)</f>
        <v>100</v>
      </c>
      <c r="CG49">
        <f>((8/33)*100)</f>
        <v>24.242424242424242</v>
      </c>
      <c r="CH49">
        <f>((10/25)*100)</f>
        <v>40</v>
      </c>
      <c r="CI49">
        <f>((13/25)*100)</f>
        <v>52</v>
      </c>
      <c r="CJ49">
        <f>((25/25)*100)</f>
        <v>100</v>
      </c>
      <c r="CK49">
        <f>((33/39)*100)</f>
        <v>84.615384615384613</v>
      </c>
      <c r="CL49">
        <f>((18/39)*100)</f>
        <v>46.153846153846153</v>
      </c>
      <c r="CM49">
        <f>((14/39)*100)</f>
        <v>35.897435897435898</v>
      </c>
      <c r="CQ49">
        <f>$I49/$BG49</f>
        <v>45.415666441347405</v>
      </c>
      <c r="CR49">
        <f>$J49/$BH49</f>
        <v>54.074391659114475</v>
      </c>
      <c r="CS49">
        <f>$K49/$BI49</f>
        <v>48.910908279753407</v>
      </c>
      <c r="CV49">
        <v>0.45098039215686275</v>
      </c>
      <c r="CW49">
        <v>9.8039215686274508E-2</v>
      </c>
      <c r="CY49">
        <v>0.39130434782608692</v>
      </c>
      <c r="DB49">
        <v>0.11538461538461542</v>
      </c>
      <c r="DC49">
        <v>0.29268292682926828</v>
      </c>
      <c r="DD49">
        <v>9.6153846153846159E-2</v>
      </c>
      <c r="DE49">
        <v>0.31666666666666665</v>
      </c>
      <c r="DF49">
        <v>0.21666666666666667</v>
      </c>
    </row>
    <row r="50" spans="1:111" x14ac:dyDescent="0.25">
      <c r="A50">
        <v>255.00192300000001</v>
      </c>
      <c r="B50">
        <v>3.4836100000000001</v>
      </c>
      <c r="C50">
        <v>250.06254999999999</v>
      </c>
      <c r="D50">
        <v>5.7658719999999999</v>
      </c>
      <c r="E50">
        <v>243.01494300000002</v>
      </c>
      <c r="F50">
        <v>3.0030709999999998</v>
      </c>
      <c r="M50">
        <f>ABS($B$50-$D$50)</f>
        <v>2.2822619999999998</v>
      </c>
      <c r="DC50">
        <v>0.34615384615384615</v>
      </c>
    </row>
    <row r="51" spans="1:111" x14ac:dyDescent="0.25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</row>
    <row r="52" spans="1:111" x14ac:dyDescent="0.25">
      <c r="A52">
        <v>200.848771</v>
      </c>
      <c r="B52">
        <v>6.1531580000000003</v>
      </c>
      <c r="C52">
        <v>211.089675</v>
      </c>
      <c r="D52">
        <v>4.8649610000000001</v>
      </c>
      <c r="E52">
        <v>215.96887899999999</v>
      </c>
      <c r="F52">
        <v>8.5888399999999994</v>
      </c>
      <c r="G52">
        <v>219.88421499999998</v>
      </c>
      <c r="H52">
        <v>6.1863440000000001</v>
      </c>
      <c r="I52">
        <f>SQRT((ABS($A$53-$A$52)^2+(ABS($B$53-$B$52)^2)))</f>
        <v>18.412386636486421</v>
      </c>
      <c r="J52">
        <f>SQRT((ABS($C$53-$C$52)^2+(ABS($D$53-$D$52)^2)))</f>
        <v>14.916579640024723</v>
      </c>
      <c r="K52">
        <f>SQRT((ABS($E$53-$E$52)^2+(ABS($F$53-$F$52)^2)))</f>
        <v>15.909033042064673</v>
      </c>
      <c r="L52">
        <f>SQRT((ABS($G$53-$G$52)^2+(ABS($H$53-$H$52)^2)))</f>
        <v>15.927914969228603</v>
      </c>
      <c r="M52">
        <f>ABS($B$52-$D$52)</f>
        <v>1.2881970000000003</v>
      </c>
      <c r="N52">
        <f>ABS($F$52-$H$52)</f>
        <v>2.4024959999999993</v>
      </c>
      <c r="Q52">
        <f>SQRT((ABS($A$52-$E$53)^2+(ABS($B$52-$F$53)^2)))</f>
        <v>2.0334687342514006</v>
      </c>
      <c r="R52">
        <f>SQRT((ABS($C$52-$G$52)^2+(ABS($D$52-$H$52)^2)))</f>
        <v>8.8932551320812063</v>
      </c>
      <c r="S52">
        <v>18</v>
      </c>
      <c r="T52">
        <v>10</v>
      </c>
      <c r="U52">
        <v>4</v>
      </c>
      <c r="V52">
        <v>1</v>
      </c>
      <c r="W52">
        <v>18</v>
      </c>
      <c r="X52">
        <v>7</v>
      </c>
      <c r="Y52">
        <v>5</v>
      </c>
      <c r="Z52">
        <v>12</v>
      </c>
      <c r="AA52">
        <v>11</v>
      </c>
      <c r="AB52">
        <v>4</v>
      </c>
      <c r="AC52">
        <v>5</v>
      </c>
      <c r="AD52">
        <v>7</v>
      </c>
      <c r="AE52">
        <v>14</v>
      </c>
      <c r="AF52">
        <v>1</v>
      </c>
      <c r="AG52">
        <v>12</v>
      </c>
      <c r="AH52">
        <v>7</v>
      </c>
      <c r="AI52">
        <v>13</v>
      </c>
      <c r="AJ52">
        <v>2</v>
      </c>
      <c r="AK52">
        <v>6</v>
      </c>
      <c r="AL52">
        <v>0</v>
      </c>
      <c r="AM52">
        <v>13</v>
      </c>
      <c r="AN52">
        <v>0</v>
      </c>
      <c r="AO52">
        <v>5</v>
      </c>
      <c r="AP52">
        <v>9</v>
      </c>
      <c r="AQ52">
        <v>18</v>
      </c>
      <c r="AR52">
        <v>6</v>
      </c>
      <c r="AS52">
        <v>5</v>
      </c>
      <c r="AT52">
        <v>11</v>
      </c>
      <c r="AU52">
        <v>15</v>
      </c>
      <c r="AV52">
        <v>0</v>
      </c>
      <c r="AW52">
        <v>9</v>
      </c>
      <c r="AX52">
        <v>11</v>
      </c>
      <c r="AY52">
        <f>(18/200)</f>
        <v>0.09</v>
      </c>
      <c r="AZ52">
        <f>(18/200)</f>
        <v>0.09</v>
      </c>
      <c r="BA52">
        <f>(11/200)</f>
        <v>5.5E-2</v>
      </c>
      <c r="BB52">
        <f>(14/200)</f>
        <v>7.0000000000000007E-2</v>
      </c>
      <c r="BC52">
        <f>(13/200)</f>
        <v>6.5000000000000002E-2</v>
      </c>
      <c r="BD52">
        <f>(13/200)</f>
        <v>6.5000000000000002E-2</v>
      </c>
      <c r="BE52">
        <f>(18/200)</f>
        <v>0.09</v>
      </c>
      <c r="BF52">
        <f>(15/200)</f>
        <v>7.4999999999999997E-2</v>
      </c>
      <c r="BG52">
        <f>(0.09+0.065)</f>
        <v>0.155</v>
      </c>
      <c r="BH52">
        <f>(0.09+0.065)</f>
        <v>0.155</v>
      </c>
      <c r="BI52">
        <f>(0.055+0.09)</f>
        <v>0.14499999999999999</v>
      </c>
      <c r="BJ52">
        <f>(0.07+0.075)</f>
        <v>0.14500000000000002</v>
      </c>
      <c r="BK52">
        <f>((0.09/0.155)*100)</f>
        <v>58.064516129032249</v>
      </c>
      <c r="BL52">
        <f>((0.09/0.155)*100)</f>
        <v>58.064516129032249</v>
      </c>
      <c r="BM52">
        <f>((0.055/0.145)*100)</f>
        <v>37.931034482758626</v>
      </c>
      <c r="BN52">
        <f>((0.07/0.145)*100)</f>
        <v>48.275862068965523</v>
      </c>
      <c r="BO52">
        <f>((0.065/0.155)*100)</f>
        <v>41.935483870967744</v>
      </c>
      <c r="BP52">
        <f>((0.065/0.155)*100)</f>
        <v>41.935483870967744</v>
      </c>
      <c r="BQ52">
        <f>((0.09/0.145)*100)</f>
        <v>62.068965517241381</v>
      </c>
      <c r="BR52">
        <f>((0.075/0.145)*100)</f>
        <v>51.724137931034484</v>
      </c>
      <c r="BS52">
        <f>((10/18)*100)</f>
        <v>55.555555555555557</v>
      </c>
      <c r="BT52">
        <f>((4/18)*100)</f>
        <v>22.222222222222221</v>
      </c>
      <c r="BU52">
        <f>((1/18)*100)</f>
        <v>5.5555555555555554</v>
      </c>
      <c r="BV52">
        <f>((7/18)*100)</f>
        <v>38.888888888888893</v>
      </c>
      <c r="BW52">
        <f>((5/18)*100)</f>
        <v>27.777777777777779</v>
      </c>
      <c r="BX52">
        <f>((12/18)*100)</f>
        <v>66.666666666666657</v>
      </c>
      <c r="BY52">
        <f>((4/11)*100)</f>
        <v>36.363636363636367</v>
      </c>
      <c r="BZ52">
        <f>((5/11)*100)</f>
        <v>45.454545454545453</v>
      </c>
      <c r="CA52">
        <f>((7/11)*100)</f>
        <v>63.636363636363633</v>
      </c>
      <c r="CB52">
        <f>((1/14)*100)</f>
        <v>7.1428571428571423</v>
      </c>
      <c r="CC52">
        <f>((12/14)*100)</f>
        <v>85.714285714285708</v>
      </c>
      <c r="CD52">
        <f>((7/14)*100)</f>
        <v>50</v>
      </c>
      <c r="CE52">
        <f>((2/13)*100)</f>
        <v>15.384615384615385</v>
      </c>
      <c r="CF52">
        <f>((6/13)*100)</f>
        <v>46.153846153846153</v>
      </c>
      <c r="CG52">
        <f>((0/13)*100)</f>
        <v>0</v>
      </c>
      <c r="CH52">
        <f>((0/13)*100)</f>
        <v>0</v>
      </c>
      <c r="CI52">
        <f>((5/13)*100)</f>
        <v>38.461538461538467</v>
      </c>
      <c r="CJ52">
        <f>((9/13)*100)</f>
        <v>69.230769230769226</v>
      </c>
      <c r="CK52">
        <f>((6/18)*100)</f>
        <v>33.333333333333329</v>
      </c>
      <c r="CL52">
        <f>((5/18)*100)</f>
        <v>27.777777777777779</v>
      </c>
      <c r="CM52">
        <f>((11/18)*100)</f>
        <v>61.111111111111114</v>
      </c>
      <c r="CN52">
        <f>((0/15)*100)</f>
        <v>0</v>
      </c>
      <c r="CO52">
        <f>((9/15)*100)</f>
        <v>60</v>
      </c>
      <c r="CP52">
        <f>((11/15)*100)</f>
        <v>73.333333333333329</v>
      </c>
      <c r="CQ52">
        <f>$I52/$BG52</f>
        <v>118.7895912031382</v>
      </c>
      <c r="CR52">
        <f>$J52/$BH52</f>
        <v>96.235997677578865</v>
      </c>
      <c r="CS52">
        <f>$K52/$BI52</f>
        <v>109.71746925561844</v>
      </c>
      <c r="CT52">
        <f>$L52/$BJ52</f>
        <v>109.84768944295587</v>
      </c>
      <c r="CV52">
        <v>0.35483870967741937</v>
      </c>
      <c r="CW52">
        <v>0.45161290322580644</v>
      </c>
      <c r="CX52">
        <v>0.41935483870967738</v>
      </c>
      <c r="CY52">
        <v>0.35483870967741937</v>
      </c>
      <c r="CZ52">
        <v>0.25806451612903225</v>
      </c>
      <c r="DA52">
        <v>0.12903225806451613</v>
      </c>
      <c r="DB52">
        <v>0.41379310344827591</v>
      </c>
      <c r="DC52">
        <v>0.20689655172413793</v>
      </c>
      <c r="DD52">
        <v>0.13793103448275862</v>
      </c>
      <c r="DE52">
        <v>0.44827586206896552</v>
      </c>
      <c r="DF52">
        <v>6.8965517241379309E-2</v>
      </c>
      <c r="DG52">
        <v>0.13793103448275867</v>
      </c>
    </row>
    <row r="53" spans="1:111" x14ac:dyDescent="0.25">
      <c r="A53">
        <v>182.47332900000001</v>
      </c>
      <c r="B53">
        <v>7.3189679999999999</v>
      </c>
      <c r="C53">
        <v>196.173723</v>
      </c>
      <c r="D53">
        <v>4.7281250000000004</v>
      </c>
      <c r="E53">
        <v>200.069614</v>
      </c>
      <c r="F53">
        <v>8.0314309999999995</v>
      </c>
      <c r="G53">
        <v>203.981799</v>
      </c>
      <c r="H53">
        <v>5.2854330000000003</v>
      </c>
      <c r="I53">
        <f>SQRT((ABS($A$54-$A$53)^2+(ABS($B$54-$B$53)^2)))</f>
        <v>21.042438114565673</v>
      </c>
      <c r="J53">
        <f>SQRT((ABS($C$54-$C$53)^2+(ABS($D$54-$D$53)^2)))</f>
        <v>19.77732179286328</v>
      </c>
      <c r="K53">
        <f>SQRT((ABS($E$54-$E$53)^2+(ABS($F$54-$F$53)^2)))</f>
        <v>20.299768081372388</v>
      </c>
      <c r="L53">
        <f>SQRT((ABS($G$54-$G$53)^2+(ABS($H$54-$H$53)^2)))</f>
        <v>18.596568626693731</v>
      </c>
      <c r="M53">
        <f>ABS($B$53-$D$53)</f>
        <v>2.5908429999999996</v>
      </c>
      <c r="N53">
        <f>ABS($F$53-$H$53)</f>
        <v>2.7459979999999993</v>
      </c>
      <c r="Q53">
        <f>SQRT((ABS($A$53-$E$54)^2+(ABS($B$53-$F$54)^2)))</f>
        <v>3.3343989391224702</v>
      </c>
      <c r="R53">
        <f>SQRT((ABS($C$53-$G$53)^2+(ABS($D$53-$H$53)^2)))</f>
        <v>7.8279398968464236</v>
      </c>
      <c r="S53">
        <v>18</v>
      </c>
      <c r="T53">
        <v>10</v>
      </c>
      <c r="U53">
        <v>6</v>
      </c>
      <c r="V53">
        <v>2</v>
      </c>
      <c r="W53">
        <v>19</v>
      </c>
      <c r="X53">
        <v>10</v>
      </c>
      <c r="Y53">
        <v>6</v>
      </c>
      <c r="Z53">
        <v>10</v>
      </c>
      <c r="AA53">
        <v>15</v>
      </c>
      <c r="AB53">
        <v>6</v>
      </c>
      <c r="AC53">
        <v>6</v>
      </c>
      <c r="AD53">
        <v>9</v>
      </c>
      <c r="AE53">
        <v>13</v>
      </c>
      <c r="AF53">
        <v>1</v>
      </c>
      <c r="AG53">
        <v>10</v>
      </c>
      <c r="AH53">
        <v>9</v>
      </c>
      <c r="AI53">
        <v>12</v>
      </c>
      <c r="AJ53">
        <v>3</v>
      </c>
      <c r="AK53">
        <v>3</v>
      </c>
      <c r="AL53">
        <v>0</v>
      </c>
      <c r="AM53">
        <v>10</v>
      </c>
      <c r="AN53">
        <v>2</v>
      </c>
      <c r="AO53">
        <v>4</v>
      </c>
      <c r="AP53">
        <v>8</v>
      </c>
      <c r="AQ53">
        <v>17</v>
      </c>
      <c r="AR53">
        <v>3</v>
      </c>
      <c r="AS53">
        <v>4</v>
      </c>
      <c r="AT53">
        <v>13</v>
      </c>
      <c r="AU53">
        <v>17</v>
      </c>
      <c r="AV53">
        <v>0</v>
      </c>
      <c r="AW53">
        <v>8</v>
      </c>
      <c r="AX53">
        <v>13</v>
      </c>
      <c r="AY53">
        <f>(18/200)</f>
        <v>0.09</v>
      </c>
      <c r="AZ53">
        <f>(19/200)</f>
        <v>9.5000000000000001E-2</v>
      </c>
      <c r="BA53">
        <f>(15/200)</f>
        <v>7.4999999999999997E-2</v>
      </c>
      <c r="BB53">
        <f>(13/200)</f>
        <v>6.5000000000000002E-2</v>
      </c>
      <c r="BC53">
        <f>(12/200)</f>
        <v>0.06</v>
      </c>
      <c r="BD53">
        <f>(10/200)</f>
        <v>0.05</v>
      </c>
      <c r="BE53">
        <f>(17/200)</f>
        <v>8.5000000000000006E-2</v>
      </c>
      <c r="BF53">
        <f>(17/200)</f>
        <v>8.5000000000000006E-2</v>
      </c>
      <c r="BG53">
        <f>(0.09+0.06)</f>
        <v>0.15</v>
      </c>
      <c r="BH53">
        <f>(0.095+0.05)</f>
        <v>0.14500000000000002</v>
      </c>
      <c r="BI53">
        <f>(0.075+0.085)</f>
        <v>0.16</v>
      </c>
      <c r="BJ53">
        <f>(0.065+0.085)</f>
        <v>0.15000000000000002</v>
      </c>
      <c r="BK53">
        <f>((0.09/0.15)*100)</f>
        <v>60</v>
      </c>
      <c r="BL53">
        <f>((0.095/0.145)*100)</f>
        <v>65.517241379310349</v>
      </c>
      <c r="BM53">
        <f>((0.075/0.16)*100)</f>
        <v>46.875</v>
      </c>
      <c r="BN53">
        <f>((0.065/0.15)*100)</f>
        <v>43.333333333333336</v>
      </c>
      <c r="BO53">
        <f>((0.06/0.15)*100)</f>
        <v>40</v>
      </c>
      <c r="BP53">
        <f>((0.05/0.145)*100)</f>
        <v>34.482758620689658</v>
      </c>
      <c r="BQ53">
        <f>((0.085/0.16)*100)</f>
        <v>53.125</v>
      </c>
      <c r="BR53">
        <f>((0.085/0.15)*100)</f>
        <v>56.666666666666679</v>
      </c>
      <c r="BS53">
        <f>((10/18)*100)</f>
        <v>55.555555555555557</v>
      </c>
      <c r="BT53">
        <f>((6/18)*100)</f>
        <v>33.333333333333329</v>
      </c>
      <c r="BU53">
        <f>((2/18)*100)</f>
        <v>11.111111111111111</v>
      </c>
      <c r="BV53">
        <f>((10/19)*100)</f>
        <v>52.631578947368418</v>
      </c>
      <c r="BW53">
        <f>((6/19)*100)</f>
        <v>31.578947368421051</v>
      </c>
      <c r="BX53">
        <f>((10/19)*100)</f>
        <v>52.631578947368418</v>
      </c>
      <c r="BY53">
        <f>((6/15)*100)</f>
        <v>40</v>
      </c>
      <c r="BZ53">
        <f>((6/15)*100)</f>
        <v>40</v>
      </c>
      <c r="CA53">
        <f>((9/15)*100)</f>
        <v>60</v>
      </c>
      <c r="CB53">
        <f>((1/13)*100)</f>
        <v>7.6923076923076925</v>
      </c>
      <c r="CC53">
        <f>((10/13)*100)</f>
        <v>76.923076923076934</v>
      </c>
      <c r="CD53">
        <f>((9/13)*100)</f>
        <v>69.230769230769226</v>
      </c>
      <c r="CE53">
        <f>((3/12)*100)</f>
        <v>25</v>
      </c>
      <c r="CF53">
        <f>((3/12)*100)</f>
        <v>25</v>
      </c>
      <c r="CG53">
        <f>((0/12)*100)</f>
        <v>0</v>
      </c>
      <c r="CH53">
        <f>((2/10)*100)</f>
        <v>20</v>
      </c>
      <c r="CI53">
        <f>((4/10)*100)</f>
        <v>40</v>
      </c>
      <c r="CJ53">
        <f>((8/10)*100)</f>
        <v>80</v>
      </c>
      <c r="CK53">
        <f>((3/17)*100)</f>
        <v>17.647058823529413</v>
      </c>
      <c r="CL53">
        <f>((4/17)*100)</f>
        <v>23.52941176470588</v>
      </c>
      <c r="CM53">
        <f>((13/17)*100)</f>
        <v>76.470588235294116</v>
      </c>
      <c r="CN53">
        <f>((0/17)*100)</f>
        <v>0</v>
      </c>
      <c r="CO53">
        <f>((8/17)*100)</f>
        <v>47.058823529411761</v>
      </c>
      <c r="CP53">
        <f>((13/17)*100)</f>
        <v>76.470588235294116</v>
      </c>
      <c r="CQ53">
        <f>$I53/$BG53</f>
        <v>140.28292076377116</v>
      </c>
      <c r="CR53">
        <f>$J53/$BH53</f>
        <v>136.39532270940191</v>
      </c>
      <c r="CS53">
        <f>$K53/$BI53</f>
        <v>126.87355050857742</v>
      </c>
      <c r="CT53">
        <f>$L53/$BJ53</f>
        <v>123.97712417795819</v>
      </c>
      <c r="CV53">
        <v>0.30000000000000004</v>
      </c>
      <c r="CW53">
        <v>0.4</v>
      </c>
      <c r="CX53">
        <v>0.4</v>
      </c>
      <c r="CY53">
        <v>0.31034482758620691</v>
      </c>
      <c r="CZ53">
        <v>0.2068965517241379</v>
      </c>
      <c r="DA53">
        <v>6.8965517241379337E-2</v>
      </c>
      <c r="DB53">
        <v>0.4375</v>
      </c>
      <c r="DC53">
        <v>0.28125</v>
      </c>
      <c r="DD53">
        <v>0.1875</v>
      </c>
      <c r="DE53">
        <v>0.4</v>
      </c>
      <c r="DF53">
        <v>0.1</v>
      </c>
      <c r="DG53">
        <v>0.1333333333333333</v>
      </c>
    </row>
    <row r="54" spans="1:111" x14ac:dyDescent="0.25">
      <c r="A54">
        <v>161.43577499999998</v>
      </c>
      <c r="B54">
        <v>7.7723149999999999</v>
      </c>
      <c r="C54">
        <v>176.43473</v>
      </c>
      <c r="D54">
        <v>5.9588210000000004</v>
      </c>
      <c r="E54">
        <v>179.811218</v>
      </c>
      <c r="F54">
        <v>9.3267980000000001</v>
      </c>
      <c r="G54">
        <v>185.39519200000001</v>
      </c>
      <c r="H54">
        <v>5.8940419999999998</v>
      </c>
      <c r="I54">
        <f>SQRT((ABS($A$55-$A$54)^2+(ABS($B$55-$B$54)^2)))</f>
        <v>17.639264879050078</v>
      </c>
      <c r="J54">
        <f>SQRT((ABS($C$55-$C$54)^2+(ABS($D$55-$D$54)^2)))</f>
        <v>21.167530121830534</v>
      </c>
      <c r="K54">
        <f>SQRT((ABS($E$55-$E$54)^2+(ABS($F$55-$F$54)^2)))</f>
        <v>20.713319178433125</v>
      </c>
      <c r="L54">
        <f>SQRT((ABS($G$55-$G$54)^2+(ABS($H$55-$H$54)^2)))</f>
        <v>18.90194857456747</v>
      </c>
      <c r="M54">
        <f>ABS($B$54-$D$54)</f>
        <v>1.8134939999999995</v>
      </c>
      <c r="N54">
        <f>ABS($F$54-$H$54)</f>
        <v>3.4327560000000004</v>
      </c>
      <c r="Q54">
        <f>SQRT((ABS($A$54-$E$55)^2+(ABS($B$54-$F$55)^2)))</f>
        <v>2.7375508728272013</v>
      </c>
      <c r="R54">
        <f>SQRT((ABS($C$54-$G$54)^2+(ABS($D$54-$H$54)^2)))</f>
        <v>8.9606961544449835</v>
      </c>
      <c r="S54">
        <v>17</v>
      </c>
      <c r="T54">
        <v>8</v>
      </c>
      <c r="U54">
        <v>7</v>
      </c>
      <c r="V54">
        <v>7</v>
      </c>
      <c r="W54">
        <v>21</v>
      </c>
      <c r="X54">
        <v>10</v>
      </c>
      <c r="Y54">
        <v>7</v>
      </c>
      <c r="Z54">
        <v>13</v>
      </c>
      <c r="AA54">
        <v>17</v>
      </c>
      <c r="AB54">
        <v>7</v>
      </c>
      <c r="AC54">
        <v>7</v>
      </c>
      <c r="AD54">
        <v>7</v>
      </c>
      <c r="AE54">
        <v>13</v>
      </c>
      <c r="AF54">
        <v>2</v>
      </c>
      <c r="AG54">
        <v>13</v>
      </c>
      <c r="AH54">
        <v>7</v>
      </c>
      <c r="AI54">
        <v>14</v>
      </c>
      <c r="AJ54">
        <v>3</v>
      </c>
      <c r="AK54">
        <v>4</v>
      </c>
      <c r="AL54">
        <v>3</v>
      </c>
      <c r="AM54">
        <v>11</v>
      </c>
      <c r="AN54">
        <v>3</v>
      </c>
      <c r="AO54">
        <v>2</v>
      </c>
      <c r="AP54">
        <v>8</v>
      </c>
      <c r="AQ54">
        <v>16</v>
      </c>
      <c r="AR54">
        <v>4</v>
      </c>
      <c r="AS54">
        <v>2</v>
      </c>
      <c r="AT54">
        <v>10</v>
      </c>
      <c r="AU54">
        <v>16</v>
      </c>
      <c r="AV54">
        <v>0</v>
      </c>
      <c r="AW54">
        <v>8</v>
      </c>
      <c r="AX54">
        <v>10</v>
      </c>
      <c r="AY54">
        <f>(17/200)</f>
        <v>8.5000000000000006E-2</v>
      </c>
      <c r="AZ54">
        <f>(21/200)</f>
        <v>0.105</v>
      </c>
      <c r="BA54">
        <f>(17/200)</f>
        <v>8.5000000000000006E-2</v>
      </c>
      <c r="BB54">
        <f>(13/200)</f>
        <v>6.5000000000000002E-2</v>
      </c>
      <c r="BC54">
        <f>(14/200)</f>
        <v>7.0000000000000007E-2</v>
      </c>
      <c r="BD54">
        <f>(11/200)</f>
        <v>5.5E-2</v>
      </c>
      <c r="BE54">
        <f>(16/200)</f>
        <v>0.08</v>
      </c>
      <c r="BF54">
        <f>(16/200)</f>
        <v>0.08</v>
      </c>
      <c r="BG54">
        <f>(0.085+0.07)</f>
        <v>0.15500000000000003</v>
      </c>
      <c r="BH54">
        <f>(0.105+0.055)</f>
        <v>0.16</v>
      </c>
      <c r="BI54">
        <f>(0.085+0.08)</f>
        <v>0.16500000000000001</v>
      </c>
      <c r="BJ54">
        <f>(0.065+0.08)</f>
        <v>0.14500000000000002</v>
      </c>
      <c r="BK54">
        <f>((0.085/0.155)*100)</f>
        <v>54.838709677419359</v>
      </c>
      <c r="BL54">
        <f>((0.105/0.16)*100)</f>
        <v>65.625</v>
      </c>
      <c r="BM54">
        <f>((0.085/0.165)*100)</f>
        <v>51.515151515151516</v>
      </c>
      <c r="BN54">
        <f>((0.065/0.145)*100)</f>
        <v>44.827586206896555</v>
      </c>
      <c r="BO54">
        <f>((0.07/0.155)*100)</f>
        <v>45.161290322580648</v>
      </c>
      <c r="BP54">
        <f>((0.055/0.16)*100)</f>
        <v>34.375</v>
      </c>
      <c r="BQ54">
        <f>((0.08/0.165)*100)</f>
        <v>48.484848484848484</v>
      </c>
      <c r="BR54">
        <f>((0.08/0.145)*100)</f>
        <v>55.172413793103459</v>
      </c>
      <c r="BS54">
        <f>((8/17)*100)</f>
        <v>47.058823529411761</v>
      </c>
      <c r="BT54">
        <f>((7/17)*100)</f>
        <v>41.17647058823529</v>
      </c>
      <c r="BU54">
        <f>((7/17)*100)</f>
        <v>41.17647058823529</v>
      </c>
      <c r="BV54">
        <f>((10/21)*100)</f>
        <v>47.619047619047613</v>
      </c>
      <c r="BW54">
        <f>((7/21)*100)</f>
        <v>33.333333333333329</v>
      </c>
      <c r="BX54">
        <f>((13/21)*100)</f>
        <v>61.904761904761905</v>
      </c>
      <c r="BY54">
        <f>((7/17)*100)</f>
        <v>41.17647058823529</v>
      </c>
      <c r="BZ54">
        <f>((7/17)*100)</f>
        <v>41.17647058823529</v>
      </c>
      <c r="CA54">
        <f>((7/17)*100)</f>
        <v>41.17647058823529</v>
      </c>
      <c r="CB54">
        <f>((2/13)*100)</f>
        <v>15.384615384615385</v>
      </c>
      <c r="CC54">
        <f>((13/13)*100)</f>
        <v>100</v>
      </c>
      <c r="CD54">
        <f>((7/13)*100)</f>
        <v>53.846153846153847</v>
      </c>
      <c r="CE54">
        <f>((3/14)*100)</f>
        <v>21.428571428571427</v>
      </c>
      <c r="CF54">
        <f>((4/14)*100)</f>
        <v>28.571428571428569</v>
      </c>
      <c r="CG54">
        <f>((3/14)*100)</f>
        <v>21.428571428571427</v>
      </c>
      <c r="CH54">
        <f>((3/11)*100)</f>
        <v>27.27272727272727</v>
      </c>
      <c r="CI54">
        <f>((2/11)*100)</f>
        <v>18.181818181818183</v>
      </c>
      <c r="CJ54">
        <f>((8/11)*100)</f>
        <v>72.727272727272734</v>
      </c>
      <c r="CK54">
        <f>((4/16)*100)</f>
        <v>25</v>
      </c>
      <c r="CL54">
        <f>((2/16)*100)</f>
        <v>12.5</v>
      </c>
      <c r="CM54">
        <f>((10/16)*100)</f>
        <v>62.5</v>
      </c>
      <c r="CN54">
        <f>((0/16)*100)</f>
        <v>0</v>
      </c>
      <c r="CO54">
        <f>((8/16)*100)</f>
        <v>50</v>
      </c>
      <c r="CP54">
        <f>((10/16)*100)</f>
        <v>62.5</v>
      </c>
      <c r="CQ54">
        <f>$I54/$BG54</f>
        <v>113.80170889709726</v>
      </c>
      <c r="CR54">
        <f>$J54/$BH54</f>
        <v>132.29706326144083</v>
      </c>
      <c r="CS54">
        <f>$K54/$BI54</f>
        <v>125.53526774807953</v>
      </c>
      <c r="CT54">
        <f>$L54/$BJ54</f>
        <v>130.35826603149977</v>
      </c>
      <c r="CV54">
        <v>0.35483870967741937</v>
      </c>
      <c r="CW54">
        <v>0.32258064516129031</v>
      </c>
      <c r="CX54">
        <v>0.35483870967741937</v>
      </c>
      <c r="CY54">
        <v>0.34375</v>
      </c>
      <c r="CZ54">
        <v>0.28125</v>
      </c>
      <c r="DA54">
        <v>9.375E-2</v>
      </c>
      <c r="DB54">
        <v>0.36363636363636365</v>
      </c>
      <c r="DC54">
        <v>0.30303030303030304</v>
      </c>
      <c r="DD54">
        <v>0.30303030303030304</v>
      </c>
      <c r="DE54">
        <v>0.37931034482758619</v>
      </c>
      <c r="DF54">
        <v>0</v>
      </c>
      <c r="DG54">
        <v>0.2068965517241379</v>
      </c>
    </row>
    <row r="55" spans="1:111" x14ac:dyDescent="0.25">
      <c r="A55">
        <v>143.83948799999999</v>
      </c>
      <c r="B55">
        <v>6.5417259999999997</v>
      </c>
      <c r="C55">
        <v>155.26729899999998</v>
      </c>
      <c r="D55">
        <v>6.0236000000000001</v>
      </c>
      <c r="E55">
        <v>159.09830399999998</v>
      </c>
      <c r="F55">
        <v>9.197241</v>
      </c>
      <c r="G55">
        <v>166.50034599999998</v>
      </c>
      <c r="H55">
        <v>6.4121680000000003</v>
      </c>
      <c r="I55">
        <f>SQRT((ABS($A$56-$A$55)^2+(ABS($B$56-$B$55)^2)))</f>
        <v>29.854697674674537</v>
      </c>
      <c r="J55">
        <f>SQRT((ABS($C$56-$C$55)^2+(ABS($D$56-$D$55)^2)))</f>
        <v>29.690420158124144</v>
      </c>
      <c r="K55">
        <f>SQRT((ABS($E$56-$E$55)^2+(ABS($F$56-$F$55)^2)))</f>
        <v>29.333014950216498</v>
      </c>
      <c r="L55">
        <f>SQRT((ABS($G$56-$G$55)^2+(ABS($H$56-$H$55)^2)))</f>
        <v>18.274966139352301</v>
      </c>
      <c r="M55">
        <f>ABS($B$55-$D$55)</f>
        <v>0.51812599999999964</v>
      </c>
      <c r="N55">
        <f>ABS($F$55-$H$55)</f>
        <v>2.7850729999999997</v>
      </c>
      <c r="Q55">
        <f>SQRT((ABS($A$55-$E$56)^2+(ABS($B$55-$F$56)^2)))</f>
        <v>14.110782769689848</v>
      </c>
      <c r="R55">
        <f>SQRT((ABS($C$55-$G$55)^2+(ABS($D$55-$H$55)^2)))</f>
        <v>11.239765566720374</v>
      </c>
      <c r="S55">
        <v>15</v>
      </c>
      <c r="T55">
        <v>5</v>
      </c>
      <c r="U55">
        <v>6</v>
      </c>
      <c r="V55">
        <v>4</v>
      </c>
      <c r="W55">
        <v>21</v>
      </c>
      <c r="X55">
        <v>8</v>
      </c>
      <c r="Y55">
        <v>6</v>
      </c>
      <c r="Z55">
        <v>18</v>
      </c>
      <c r="AA55">
        <v>15</v>
      </c>
      <c r="AB55">
        <v>6</v>
      </c>
      <c r="AC55">
        <v>6</v>
      </c>
      <c r="AD55">
        <v>4</v>
      </c>
      <c r="AE55">
        <v>18</v>
      </c>
      <c r="AF55">
        <v>7</v>
      </c>
      <c r="AG55">
        <v>18</v>
      </c>
      <c r="AH55">
        <v>4</v>
      </c>
      <c r="AI55">
        <v>16</v>
      </c>
      <c r="AJ55">
        <v>3</v>
      </c>
      <c r="AK55">
        <v>7</v>
      </c>
      <c r="AL55">
        <v>5</v>
      </c>
      <c r="AM55">
        <v>12</v>
      </c>
      <c r="AN55">
        <v>3</v>
      </c>
      <c r="AO55">
        <v>2</v>
      </c>
      <c r="AP55">
        <v>12</v>
      </c>
      <c r="AQ55">
        <v>17</v>
      </c>
      <c r="AR55">
        <v>7</v>
      </c>
      <c r="AS55">
        <v>2</v>
      </c>
      <c r="AT55">
        <v>3</v>
      </c>
      <c r="AU55">
        <v>13</v>
      </c>
      <c r="AV55">
        <v>3</v>
      </c>
      <c r="AW55">
        <v>12</v>
      </c>
      <c r="AX55">
        <v>3</v>
      </c>
      <c r="AY55">
        <f>(15/200)</f>
        <v>7.4999999999999997E-2</v>
      </c>
      <c r="AZ55">
        <f>(21/200)</f>
        <v>0.105</v>
      </c>
      <c r="BA55">
        <f>(15/200)</f>
        <v>7.4999999999999997E-2</v>
      </c>
      <c r="BB55">
        <f>(18/200)</f>
        <v>0.09</v>
      </c>
      <c r="BC55">
        <f>(16/200)</f>
        <v>0.08</v>
      </c>
      <c r="BD55">
        <f>(12/200)</f>
        <v>0.06</v>
      </c>
      <c r="BE55">
        <f>(17/200)</f>
        <v>8.5000000000000006E-2</v>
      </c>
      <c r="BF55">
        <f>(13/200)</f>
        <v>6.5000000000000002E-2</v>
      </c>
      <c r="BG55">
        <f>(0.075+0.08)</f>
        <v>0.155</v>
      </c>
      <c r="BH55">
        <f>(0.105+0.06)</f>
        <v>0.16499999999999998</v>
      </c>
      <c r="BI55">
        <f>(0.075+0.085)</f>
        <v>0.16</v>
      </c>
      <c r="BJ55">
        <f>(0.09+0.065)</f>
        <v>0.155</v>
      </c>
      <c r="BK55">
        <f>((0.075/0.155)*100)</f>
        <v>48.387096774193544</v>
      </c>
      <c r="BL55">
        <f>((0.105/0.165)*100)</f>
        <v>63.636363636363633</v>
      </c>
      <c r="BM55">
        <f>((0.075/0.16)*100)</f>
        <v>46.875</v>
      </c>
      <c r="BN55">
        <f>((0.09/0.155)*100)</f>
        <v>58.064516129032249</v>
      </c>
      <c r="BO55">
        <f>((0.08/0.155)*100)</f>
        <v>51.612903225806448</v>
      </c>
      <c r="BP55">
        <f>((0.06/0.165)*100)</f>
        <v>36.36363636363636</v>
      </c>
      <c r="BQ55">
        <f>((0.085/0.16)*100)</f>
        <v>53.125</v>
      </c>
      <c r="BR55">
        <f>((0.065/0.155)*100)</f>
        <v>41.935483870967744</v>
      </c>
      <c r="BS55">
        <f>((5/15)*100)</f>
        <v>33.333333333333329</v>
      </c>
      <c r="BT55">
        <f>((6/15)*100)</f>
        <v>40</v>
      </c>
      <c r="BU55">
        <f>((4/15)*100)</f>
        <v>26.666666666666668</v>
      </c>
      <c r="BV55">
        <f>((8/21)*100)</f>
        <v>38.095238095238095</v>
      </c>
      <c r="BW55">
        <f>((6/21)*100)</f>
        <v>28.571428571428569</v>
      </c>
      <c r="BX55">
        <f>((18/21)*100)</f>
        <v>85.714285714285708</v>
      </c>
      <c r="BY55">
        <f>((6/15)*100)</f>
        <v>40</v>
      </c>
      <c r="BZ55">
        <f>((6/15)*100)</f>
        <v>40</v>
      </c>
      <c r="CA55">
        <f>((4/15)*100)</f>
        <v>26.666666666666668</v>
      </c>
      <c r="CB55">
        <f>((7/18)*100)</f>
        <v>38.888888888888893</v>
      </c>
      <c r="CC55">
        <f>((18/18)*100)</f>
        <v>100</v>
      </c>
      <c r="CD55">
        <f>((4/18)*100)</f>
        <v>22.222222222222221</v>
      </c>
      <c r="CE55">
        <f>((3/16)*100)</f>
        <v>18.75</v>
      </c>
      <c r="CF55">
        <f>((7/16)*100)</f>
        <v>43.75</v>
      </c>
      <c r="CG55">
        <f>((5/16)*100)</f>
        <v>31.25</v>
      </c>
      <c r="CH55">
        <f>((3/12)*100)</f>
        <v>25</v>
      </c>
      <c r="CI55">
        <f>((2/12)*100)</f>
        <v>16.666666666666664</v>
      </c>
      <c r="CJ55">
        <f>((12/12)*100)</f>
        <v>100</v>
      </c>
      <c r="CK55">
        <f>((7/17)*100)</f>
        <v>41.17647058823529</v>
      </c>
      <c r="CL55">
        <f>((2/17)*100)</f>
        <v>11.76470588235294</v>
      </c>
      <c r="CM55">
        <f>((3/17)*100)</f>
        <v>17.647058823529413</v>
      </c>
      <c r="CN55">
        <f>((3/13)*100)</f>
        <v>23.076923076923077</v>
      </c>
      <c r="CO55">
        <f>((12/13)*100)</f>
        <v>92.307692307692307</v>
      </c>
      <c r="CP55">
        <f>((3/13)*100)</f>
        <v>23.076923076923077</v>
      </c>
      <c r="CQ55">
        <f>$I55/$BG55</f>
        <v>192.61095273983571</v>
      </c>
      <c r="CR55">
        <f>$J55/$BH55</f>
        <v>179.94194035226755</v>
      </c>
      <c r="CS55">
        <f>$K55/$BI55</f>
        <v>183.33134343885311</v>
      </c>
      <c r="CT55">
        <f>$L55/$BJ55</f>
        <v>117.90300735066</v>
      </c>
      <c r="CV55">
        <v>0.41935483870967738</v>
      </c>
      <c r="CW55">
        <v>0.29032258064516131</v>
      </c>
      <c r="CX55">
        <v>0.35483870967741937</v>
      </c>
      <c r="CY55">
        <v>0.39393939393939392</v>
      </c>
      <c r="CZ55">
        <v>0.30303030303030298</v>
      </c>
      <c r="DA55">
        <v>0</v>
      </c>
      <c r="DB55">
        <v>0.3125</v>
      </c>
      <c r="DC55">
        <v>0.28125</v>
      </c>
      <c r="DD55">
        <v>0.34375</v>
      </c>
      <c r="DE55">
        <v>0.35483870967741937</v>
      </c>
      <c r="DF55">
        <v>6.4516129032258118E-2</v>
      </c>
      <c r="DG55">
        <v>0.32258064516129037</v>
      </c>
    </row>
    <row r="56" spans="1:111" x14ac:dyDescent="0.25">
      <c r="A56">
        <v>113.984791</v>
      </c>
      <c r="B56">
        <v>6.5480729999999996</v>
      </c>
      <c r="C56">
        <v>125.60527099999999</v>
      </c>
      <c r="D56">
        <v>4.7254690000000004</v>
      </c>
      <c r="E56">
        <v>129.79406399999999</v>
      </c>
      <c r="F56">
        <v>7.8982859999999997</v>
      </c>
      <c r="G56">
        <v>148.25478299999997</v>
      </c>
      <c r="H56">
        <v>5.3759160000000001</v>
      </c>
      <c r="I56">
        <f>SQRT((ABS($A$57-$A$56)^2+(ABS($B$57-$B$56)^2)))</f>
        <v>22.028725078392743</v>
      </c>
      <c r="J56">
        <f>SQRT((ABS($C$57-$C$56)^2+(ABS($D$57-$D$56)^2)))</f>
        <v>21.555856723194747</v>
      </c>
      <c r="K56">
        <f>SQRT((ABS($E$57-$E$56)^2+(ABS($F$57-$F$56)^2)))</f>
        <v>18.043416037459018</v>
      </c>
      <c r="L56">
        <f>SQRT((ABS($G$57-$G$56)^2+(ABS($H$57-$H$56)^2)))</f>
        <v>28.193077075153777</v>
      </c>
      <c r="M56">
        <f>ABS($B$56-$D$56)</f>
        <v>1.8226039999999992</v>
      </c>
      <c r="N56">
        <f>ABS($F$56-$H$56)</f>
        <v>2.5223699999999996</v>
      </c>
      <c r="Q56">
        <f>SQRT((ABS($A$56-$E$57)^2+(ABS($B$56-$F$57)^2)))</f>
        <v>2.4216395515189868</v>
      </c>
      <c r="R56">
        <f>SQRT((ABS($C$56-$G$57)^2+(ABS($D$56-$H$57)^2)))</f>
        <v>5.5437084386133648</v>
      </c>
      <c r="S56">
        <v>20</v>
      </c>
      <c r="T56">
        <v>7</v>
      </c>
      <c r="U56">
        <v>9</v>
      </c>
      <c r="V56">
        <v>7</v>
      </c>
      <c r="W56">
        <v>22</v>
      </c>
      <c r="X56">
        <v>7</v>
      </c>
      <c r="Y56">
        <v>8</v>
      </c>
      <c r="Z56">
        <v>15</v>
      </c>
      <c r="AA56">
        <v>15</v>
      </c>
      <c r="AB56">
        <v>9</v>
      </c>
      <c r="AC56">
        <v>8</v>
      </c>
      <c r="AD56">
        <v>2</v>
      </c>
      <c r="AE56">
        <v>15</v>
      </c>
      <c r="AF56">
        <v>4</v>
      </c>
      <c r="AG56">
        <v>15</v>
      </c>
      <c r="AH56">
        <v>2</v>
      </c>
      <c r="AI56">
        <v>15</v>
      </c>
      <c r="AJ56">
        <v>0</v>
      </c>
      <c r="AK56">
        <v>9</v>
      </c>
      <c r="AL56">
        <v>4</v>
      </c>
      <c r="AM56">
        <v>13</v>
      </c>
      <c r="AN56">
        <v>3</v>
      </c>
      <c r="AO56">
        <v>4</v>
      </c>
      <c r="AP56">
        <v>13</v>
      </c>
      <c r="AQ56">
        <v>18</v>
      </c>
      <c r="AR56">
        <v>9</v>
      </c>
      <c r="AS56">
        <v>4</v>
      </c>
      <c r="AT56">
        <v>5</v>
      </c>
      <c r="AU56">
        <v>16</v>
      </c>
      <c r="AV56">
        <v>5</v>
      </c>
      <c r="AW56">
        <v>13</v>
      </c>
      <c r="AX56">
        <v>5</v>
      </c>
      <c r="AY56">
        <f>(20/200)</f>
        <v>0.1</v>
      </c>
      <c r="AZ56">
        <f>(22/200)</f>
        <v>0.11</v>
      </c>
      <c r="BA56">
        <f>(15/200)</f>
        <v>7.4999999999999997E-2</v>
      </c>
      <c r="BB56">
        <f>(15/200)</f>
        <v>7.4999999999999997E-2</v>
      </c>
      <c r="BC56">
        <f>(15/200)</f>
        <v>7.4999999999999997E-2</v>
      </c>
      <c r="BD56">
        <f>(13/200)</f>
        <v>6.5000000000000002E-2</v>
      </c>
      <c r="BE56">
        <f>(18/200)</f>
        <v>0.09</v>
      </c>
      <c r="BF56">
        <f>(16/200)</f>
        <v>0.08</v>
      </c>
      <c r="BG56">
        <f>(0.1+0.075)</f>
        <v>0.17499999999999999</v>
      </c>
      <c r="BH56">
        <f>(0.11+0.065)</f>
        <v>0.17499999999999999</v>
      </c>
      <c r="BI56">
        <f>(0.075+0.09)</f>
        <v>0.16499999999999998</v>
      </c>
      <c r="BJ56">
        <f>(0.075+0.08)</f>
        <v>0.155</v>
      </c>
      <c r="BK56">
        <f>((0.1/0.175)*100)</f>
        <v>57.142857142857153</v>
      </c>
      <c r="BL56">
        <f>((0.11/0.175)*100)</f>
        <v>62.857142857142868</v>
      </c>
      <c r="BM56">
        <f>((0.075/0.165)*100)</f>
        <v>45.454545454545453</v>
      </c>
      <c r="BN56">
        <f>((0.075/0.155)*100)</f>
        <v>48.387096774193544</v>
      </c>
      <c r="BO56">
        <f>((0.075/0.175)*100)</f>
        <v>42.857142857142861</v>
      </c>
      <c r="BP56">
        <f>((0.065/0.175)*100)</f>
        <v>37.142857142857146</v>
      </c>
      <c r="BQ56">
        <f>((0.09/0.165)*100)</f>
        <v>54.54545454545454</v>
      </c>
      <c r="BR56">
        <f>((0.08/0.155)*100)</f>
        <v>51.612903225806448</v>
      </c>
      <c r="BS56">
        <f>((7/20)*100)</f>
        <v>35</v>
      </c>
      <c r="BT56">
        <f>((9/20)*100)</f>
        <v>45</v>
      </c>
      <c r="BU56">
        <f>((7/20)*100)</f>
        <v>35</v>
      </c>
      <c r="BV56">
        <f>((7/22)*100)</f>
        <v>31.818181818181817</v>
      </c>
      <c r="BW56">
        <f>((8/22)*100)</f>
        <v>36.363636363636367</v>
      </c>
      <c r="BX56">
        <f>((15/22)*100)</f>
        <v>68.181818181818173</v>
      </c>
      <c r="BY56">
        <f>((9/15)*100)</f>
        <v>60</v>
      </c>
      <c r="BZ56">
        <f>((8/15)*100)</f>
        <v>53.333333333333336</v>
      </c>
      <c r="CA56">
        <f>((2/15)*100)</f>
        <v>13.333333333333334</v>
      </c>
      <c r="CB56">
        <f>((4/15)*100)</f>
        <v>26.666666666666668</v>
      </c>
      <c r="CC56">
        <f>((15/15)*100)</f>
        <v>100</v>
      </c>
      <c r="CD56">
        <f>((2/15)*100)</f>
        <v>13.333333333333334</v>
      </c>
      <c r="CE56">
        <f>((0/15)*100)</f>
        <v>0</v>
      </c>
      <c r="CF56">
        <f>((9/15)*100)</f>
        <v>60</v>
      </c>
      <c r="CG56">
        <f>((4/15)*100)</f>
        <v>26.666666666666668</v>
      </c>
      <c r="CH56">
        <f>((3/13)*100)</f>
        <v>23.076923076923077</v>
      </c>
      <c r="CI56">
        <f>((4/13)*100)</f>
        <v>30.76923076923077</v>
      </c>
      <c r="CJ56">
        <f>((13/13)*100)</f>
        <v>100</v>
      </c>
      <c r="CK56">
        <f>((9/18)*100)</f>
        <v>50</v>
      </c>
      <c r="CL56">
        <f>((4/18)*100)</f>
        <v>22.222222222222221</v>
      </c>
      <c r="CM56">
        <f>((5/18)*100)</f>
        <v>27.777777777777779</v>
      </c>
      <c r="CN56">
        <f>((5/16)*100)</f>
        <v>31.25</v>
      </c>
      <c r="CO56">
        <f>((13/16)*100)</f>
        <v>81.25</v>
      </c>
      <c r="CP56">
        <f>((5/16)*100)</f>
        <v>31.25</v>
      </c>
      <c r="CQ56">
        <f>$I56/$BG56</f>
        <v>125.87842901938711</v>
      </c>
      <c r="CR56">
        <f>$J56/$BH56</f>
        <v>123.17632413254142</v>
      </c>
      <c r="CS56">
        <f>$K56/$BI56</f>
        <v>109.35403659066073</v>
      </c>
      <c r="CT56">
        <f>$L56/$BJ56</f>
        <v>181.89081983970178</v>
      </c>
      <c r="CV56">
        <v>0.48571428571428577</v>
      </c>
      <c r="CW56">
        <v>0.31428571428571428</v>
      </c>
      <c r="CX56">
        <v>0.31428571428571428</v>
      </c>
      <c r="CY56">
        <v>0.48571428571428571</v>
      </c>
      <c r="CZ56">
        <v>0.25714285714285712</v>
      </c>
      <c r="DA56">
        <v>6.0606060606060608E-2</v>
      </c>
      <c r="DB56">
        <v>0.27272727272727271</v>
      </c>
      <c r="DC56">
        <v>0.21212121212121213</v>
      </c>
      <c r="DD56">
        <v>0.39393939393939392</v>
      </c>
      <c r="DE56">
        <v>0.35483870967741937</v>
      </c>
      <c r="DF56">
        <v>0.18181818181818177</v>
      </c>
      <c r="DG56">
        <v>0.35483870967741937</v>
      </c>
    </row>
    <row r="57" spans="1:111" x14ac:dyDescent="0.25">
      <c r="A57">
        <v>91.959790999999996</v>
      </c>
      <c r="B57">
        <v>6.9531700000000001</v>
      </c>
      <c r="C57">
        <v>104.05321899999998</v>
      </c>
      <c r="D57">
        <v>5.1304550000000004</v>
      </c>
      <c r="E57">
        <v>111.75519599999998</v>
      </c>
      <c r="F57">
        <v>7.4931890000000001</v>
      </c>
      <c r="G57">
        <v>120.06526399999998</v>
      </c>
      <c r="H57">
        <v>4.9280169999999996</v>
      </c>
      <c r="I57">
        <f>SQRT((ABS($A$58-$A$57)^2+(ABS($B$58-$B$57)^2)))</f>
        <v>19.529321918433549</v>
      </c>
      <c r="J57">
        <f>SQRT((ABS($C$58-$C$57)^2+(ABS($D$58-$D$57)^2)))</f>
        <v>22.025819317477502</v>
      </c>
      <c r="K57">
        <f>SQRT((ABS($E$58-$E$57)^2+(ABS($F$58-$F$57)^2)))</f>
        <v>20.954837060261816</v>
      </c>
      <c r="L57">
        <f>SQRT((ABS($G$58-$G$57)^2+(ABS($H$58-$H$57)^2)))</f>
        <v>19.930664357034246</v>
      </c>
      <c r="M57">
        <f>ABS($B$57-$D$57)</f>
        <v>1.8227149999999996</v>
      </c>
      <c r="N57">
        <f>ABS($F$57-$H$57)</f>
        <v>2.5651720000000005</v>
      </c>
      <c r="Q57">
        <f>SQRT((ABS($A$57-$E$58)^2+(ABS($B$57-$F$58)^2)))</f>
        <v>1.6719976046741314</v>
      </c>
      <c r="R57">
        <f>SQRT((ABS($C$57-$G$58)^2+(ABS($D$57-$H$58)^2)))</f>
        <v>3.9277928404055196</v>
      </c>
      <c r="S57">
        <v>19</v>
      </c>
      <c r="T57">
        <v>4</v>
      </c>
      <c r="U57">
        <v>7</v>
      </c>
      <c r="V57">
        <v>9</v>
      </c>
      <c r="W57">
        <v>22</v>
      </c>
      <c r="X57">
        <v>7</v>
      </c>
      <c r="Y57">
        <v>11</v>
      </c>
      <c r="Z57">
        <v>14</v>
      </c>
      <c r="AA57">
        <v>16</v>
      </c>
      <c r="AB57">
        <v>7</v>
      </c>
      <c r="AC57">
        <v>11</v>
      </c>
      <c r="AD57">
        <v>3</v>
      </c>
      <c r="AE57">
        <v>16</v>
      </c>
      <c r="AF57">
        <v>7</v>
      </c>
      <c r="AG57">
        <v>14</v>
      </c>
      <c r="AH57">
        <v>3</v>
      </c>
      <c r="AI57">
        <v>15</v>
      </c>
      <c r="AJ57">
        <v>0</v>
      </c>
      <c r="AK57">
        <v>6</v>
      </c>
      <c r="AL57">
        <v>6</v>
      </c>
      <c r="AM57">
        <v>13</v>
      </c>
      <c r="AN57">
        <v>0</v>
      </c>
      <c r="AO57">
        <v>6</v>
      </c>
      <c r="AP57">
        <v>11</v>
      </c>
      <c r="AQ57">
        <v>17</v>
      </c>
      <c r="AR57">
        <v>6</v>
      </c>
      <c r="AS57">
        <v>6</v>
      </c>
      <c r="AT57">
        <v>4</v>
      </c>
      <c r="AU57">
        <v>17</v>
      </c>
      <c r="AV57">
        <v>4</v>
      </c>
      <c r="AW57">
        <v>11</v>
      </c>
      <c r="AX57">
        <v>4</v>
      </c>
      <c r="AY57">
        <f>(19/200)</f>
        <v>9.5000000000000001E-2</v>
      </c>
      <c r="AZ57">
        <f>(22/200)</f>
        <v>0.11</v>
      </c>
      <c r="BA57">
        <f>(16/200)</f>
        <v>0.08</v>
      </c>
      <c r="BB57">
        <f>(16/200)</f>
        <v>0.08</v>
      </c>
      <c r="BC57">
        <f>(15/200)</f>
        <v>7.4999999999999997E-2</v>
      </c>
      <c r="BD57">
        <f>(13/200)</f>
        <v>6.5000000000000002E-2</v>
      </c>
      <c r="BE57">
        <f>(17/200)</f>
        <v>8.5000000000000006E-2</v>
      </c>
      <c r="BF57">
        <f>(17/200)</f>
        <v>8.5000000000000006E-2</v>
      </c>
      <c r="BG57">
        <f>(0.095+0.075)</f>
        <v>0.16999999999999998</v>
      </c>
      <c r="BH57">
        <f>(0.11+0.065)</f>
        <v>0.17499999999999999</v>
      </c>
      <c r="BI57">
        <f>(0.08+0.085)</f>
        <v>0.16500000000000001</v>
      </c>
      <c r="BJ57">
        <f>(0.08+0.085)</f>
        <v>0.16500000000000001</v>
      </c>
      <c r="BK57">
        <f>((0.095/0.17)*100)</f>
        <v>55.882352941176471</v>
      </c>
      <c r="BL57">
        <f>((0.11/0.175)*100)</f>
        <v>62.857142857142868</v>
      </c>
      <c r="BM57">
        <f>((0.08/0.165)*100)</f>
        <v>48.484848484848484</v>
      </c>
      <c r="BN57">
        <f>((0.08/0.165)*100)</f>
        <v>48.484848484848484</v>
      </c>
      <c r="BO57">
        <f>((0.075/0.17)*100)</f>
        <v>44.117647058823522</v>
      </c>
      <c r="BP57">
        <f>((0.065/0.175)*100)</f>
        <v>37.142857142857146</v>
      </c>
      <c r="BQ57">
        <f>((0.085/0.165)*100)</f>
        <v>51.515151515151516</v>
      </c>
      <c r="BR57">
        <f>((0.085/0.165)*100)</f>
        <v>51.515151515151516</v>
      </c>
      <c r="BS57">
        <f>((4/19)*100)</f>
        <v>21.052631578947366</v>
      </c>
      <c r="BT57">
        <f>((7/19)*100)</f>
        <v>36.84210526315789</v>
      </c>
      <c r="BU57">
        <f>((9/19)*100)</f>
        <v>47.368421052631575</v>
      </c>
      <c r="BV57">
        <f>((7/22)*100)</f>
        <v>31.818181818181817</v>
      </c>
      <c r="BW57">
        <f>((11/22)*100)</f>
        <v>50</v>
      </c>
      <c r="BX57">
        <f>((14/22)*100)</f>
        <v>63.636363636363633</v>
      </c>
      <c r="BY57">
        <f>((7/16)*100)</f>
        <v>43.75</v>
      </c>
      <c r="BZ57">
        <f>((11/16)*100)</f>
        <v>68.75</v>
      </c>
      <c r="CA57">
        <f>((3/16)*100)</f>
        <v>18.75</v>
      </c>
      <c r="CB57">
        <f>((7/16)*100)</f>
        <v>43.75</v>
      </c>
      <c r="CC57">
        <f>((14/16)*100)</f>
        <v>87.5</v>
      </c>
      <c r="CD57">
        <f>((3/16)*100)</f>
        <v>18.75</v>
      </c>
      <c r="CE57">
        <f>((0/15)*100)</f>
        <v>0</v>
      </c>
      <c r="CF57">
        <f>((6/15)*100)</f>
        <v>40</v>
      </c>
      <c r="CG57">
        <f>((6/15)*100)</f>
        <v>40</v>
      </c>
      <c r="CH57">
        <f>((0/13)*100)</f>
        <v>0</v>
      </c>
      <c r="CI57">
        <f>((6/13)*100)</f>
        <v>46.153846153846153</v>
      </c>
      <c r="CJ57">
        <f>((11/13)*100)</f>
        <v>84.615384615384613</v>
      </c>
      <c r="CK57">
        <f>((6/17)*100)</f>
        <v>35.294117647058826</v>
      </c>
      <c r="CL57">
        <f>((6/17)*100)</f>
        <v>35.294117647058826</v>
      </c>
      <c r="CM57">
        <f>((4/17)*100)</f>
        <v>23.52941176470588</v>
      </c>
      <c r="CN57">
        <f>((4/17)*100)</f>
        <v>23.52941176470588</v>
      </c>
      <c r="CO57">
        <f>((11/17)*100)</f>
        <v>64.705882352941174</v>
      </c>
      <c r="CP57">
        <f>((4/17)*100)</f>
        <v>23.52941176470588</v>
      </c>
      <c r="CQ57">
        <f>$I57/$BG57</f>
        <v>114.87836422607971</v>
      </c>
      <c r="CR57">
        <f>$J57/$BH57</f>
        <v>125.86182467130003</v>
      </c>
      <c r="CS57">
        <f>$K57/$BI57</f>
        <v>126.99901248643525</v>
      </c>
      <c r="CT57">
        <f>$L57/$BJ57</f>
        <v>120.79190519414693</v>
      </c>
      <c r="CV57">
        <v>0.5</v>
      </c>
      <c r="CW57">
        <v>0.35294117647058826</v>
      </c>
      <c r="CX57">
        <v>0.26470588235294112</v>
      </c>
      <c r="CY57">
        <v>0.48571428571428571</v>
      </c>
      <c r="CZ57">
        <v>0.19999999999999996</v>
      </c>
      <c r="DA57">
        <v>0.17142857142857143</v>
      </c>
      <c r="DB57">
        <v>0.33333333333333337</v>
      </c>
      <c r="DC57">
        <v>0.15151515151515152</v>
      </c>
      <c r="DD57">
        <v>0.39393939393939392</v>
      </c>
      <c r="DE57">
        <v>0.27272727272727271</v>
      </c>
      <c r="DF57">
        <v>0.24242424242424243</v>
      </c>
      <c r="DG57">
        <v>0.39393939393939392</v>
      </c>
    </row>
    <row r="58" spans="1:111" x14ac:dyDescent="0.25">
      <c r="A58">
        <v>72.434670999999994</v>
      </c>
      <c r="B58">
        <v>6.5480729999999996</v>
      </c>
      <c r="C58">
        <v>82.028329999999983</v>
      </c>
      <c r="D58">
        <v>4.9280169999999996</v>
      </c>
      <c r="E58">
        <v>90.811234999999982</v>
      </c>
      <c r="F58">
        <v>8.1682400000000008</v>
      </c>
      <c r="G58">
        <v>100.134714</v>
      </c>
      <c r="H58">
        <v>4.8605010000000002</v>
      </c>
      <c r="I58">
        <f>SQRT((ABS($A$59-$A$58)^2+(ABS($B$59-$B$58)^2)))</f>
        <v>21.98585077541081</v>
      </c>
      <c r="J58">
        <f>SQRT((ABS($C$59-$C$58)^2+(ABS($D$59-$D$58)^2)))</f>
        <v>18.3095419414311</v>
      </c>
      <c r="K58">
        <f>SQRT((ABS($E$59-$E$58)^2+(ABS($F$59-$F$58)^2)))</f>
        <v>20.234007161252261</v>
      </c>
      <c r="L58">
        <f>SQRT((ABS($G$59-$G$58)^2+(ABS($H$59-$H$58)^2)))</f>
        <v>20.36106557998832</v>
      </c>
      <c r="M58">
        <f>ABS($B$58-$D$58)</f>
        <v>1.6200559999999999</v>
      </c>
      <c r="N58">
        <f>ABS($F$58-$H$58)</f>
        <v>3.3077390000000007</v>
      </c>
      <c r="Q58">
        <f>SQRT((ABS($A$58-$E$59)^2+(ABS($B$58-$F$59)^2)))</f>
        <v>2.0093393761007672</v>
      </c>
      <c r="R58">
        <f>SQRT((ABS($C$58-$G$59)^2+(ABS($D$58-$H$59)^2)))</f>
        <v>2.4773621186917589</v>
      </c>
      <c r="S58">
        <v>23</v>
      </c>
      <c r="T58">
        <v>8</v>
      </c>
      <c r="U58">
        <v>6</v>
      </c>
      <c r="V58">
        <v>15</v>
      </c>
      <c r="W58">
        <v>23</v>
      </c>
      <c r="X58">
        <v>7</v>
      </c>
      <c r="Y58">
        <v>16</v>
      </c>
      <c r="Z58">
        <v>10</v>
      </c>
      <c r="AA58">
        <v>17</v>
      </c>
      <c r="AB58">
        <v>6</v>
      </c>
      <c r="AC58">
        <v>16</v>
      </c>
      <c r="AD58">
        <v>3</v>
      </c>
      <c r="AE58">
        <v>17</v>
      </c>
      <c r="AF58">
        <v>9</v>
      </c>
      <c r="AG58">
        <v>10</v>
      </c>
      <c r="AH58">
        <v>3</v>
      </c>
      <c r="AI58">
        <v>16</v>
      </c>
      <c r="AJ58">
        <v>0</v>
      </c>
      <c r="AK58">
        <v>5</v>
      </c>
      <c r="AL58">
        <v>8</v>
      </c>
      <c r="AM58">
        <v>15</v>
      </c>
      <c r="AN58">
        <v>0</v>
      </c>
      <c r="AO58">
        <v>10</v>
      </c>
      <c r="AP58">
        <v>8</v>
      </c>
      <c r="AQ58">
        <v>17</v>
      </c>
      <c r="AR58">
        <v>5</v>
      </c>
      <c r="AS58">
        <v>10</v>
      </c>
      <c r="AT58">
        <v>3</v>
      </c>
      <c r="AU58">
        <v>16</v>
      </c>
      <c r="AV58">
        <v>6</v>
      </c>
      <c r="AW58">
        <v>8</v>
      </c>
      <c r="AX58">
        <v>3</v>
      </c>
      <c r="AY58">
        <f>(23/200)</f>
        <v>0.115</v>
      </c>
      <c r="AZ58">
        <f>(23/200)</f>
        <v>0.115</v>
      </c>
      <c r="BA58">
        <f>(17/200)</f>
        <v>8.5000000000000006E-2</v>
      </c>
      <c r="BB58">
        <f>(17/200)</f>
        <v>8.5000000000000006E-2</v>
      </c>
      <c r="BC58">
        <f>(16/200)</f>
        <v>0.08</v>
      </c>
      <c r="BD58">
        <f>(15/200)</f>
        <v>7.4999999999999997E-2</v>
      </c>
      <c r="BE58">
        <f>(17/200)</f>
        <v>8.5000000000000006E-2</v>
      </c>
      <c r="BF58">
        <f>(16/200)</f>
        <v>0.08</v>
      </c>
      <c r="BG58">
        <f>(0.115+0.08)</f>
        <v>0.19500000000000001</v>
      </c>
      <c r="BH58">
        <f>(0.115+0.075)</f>
        <v>0.19</v>
      </c>
      <c r="BI58">
        <f>(0.085+0.085)</f>
        <v>0.17</v>
      </c>
      <c r="BJ58">
        <f>(0.085+0.08)</f>
        <v>0.16500000000000001</v>
      </c>
      <c r="BK58">
        <f>((0.115/0.195)*100)</f>
        <v>58.974358974358978</v>
      </c>
      <c r="BL58">
        <f>((0.115/0.19)*100)</f>
        <v>60.526315789473685</v>
      </c>
      <c r="BM58">
        <f>((0.085/0.17)*100)</f>
        <v>50</v>
      </c>
      <c r="BN58">
        <f>((0.085/0.165)*100)</f>
        <v>51.515151515151516</v>
      </c>
      <c r="BO58">
        <f>((0.08/0.195)*100)</f>
        <v>41.025641025641022</v>
      </c>
      <c r="BP58">
        <f>((0.075/0.19)*100)</f>
        <v>39.473684210526315</v>
      </c>
      <c r="BQ58">
        <f>((0.085/0.17)*100)</f>
        <v>50</v>
      </c>
      <c r="BR58">
        <f>((0.08/0.165)*100)</f>
        <v>48.484848484848484</v>
      </c>
      <c r="BS58">
        <f>((8/23)*100)</f>
        <v>34.782608695652172</v>
      </c>
      <c r="BT58">
        <f>((6/23)*100)</f>
        <v>26.086956521739129</v>
      </c>
      <c r="BU58">
        <f>((15/23)*100)</f>
        <v>65.217391304347828</v>
      </c>
      <c r="BV58">
        <f>((7/23)*100)</f>
        <v>30.434782608695656</v>
      </c>
      <c r="BW58">
        <f>((16/23)*100)</f>
        <v>69.565217391304344</v>
      </c>
      <c r="BX58">
        <f>((10/23)*100)</f>
        <v>43.478260869565219</v>
      </c>
      <c r="BY58">
        <f>((6/17)*100)</f>
        <v>35.294117647058826</v>
      </c>
      <c r="BZ58">
        <f>((16/17)*100)</f>
        <v>94.117647058823522</v>
      </c>
      <c r="CA58">
        <f>((3/17)*100)</f>
        <v>17.647058823529413</v>
      </c>
      <c r="CB58">
        <f>((9/17)*100)</f>
        <v>52.941176470588239</v>
      </c>
      <c r="CC58">
        <f>((10/17)*100)</f>
        <v>58.82352941176471</v>
      </c>
      <c r="CD58">
        <f>((3/17)*100)</f>
        <v>17.647058823529413</v>
      </c>
      <c r="CE58">
        <f>((0/16)*100)</f>
        <v>0</v>
      </c>
      <c r="CF58">
        <f>((5/16)*100)</f>
        <v>31.25</v>
      </c>
      <c r="CG58">
        <f>((8/16)*100)</f>
        <v>50</v>
      </c>
      <c r="CH58">
        <f>((0/15)*100)</f>
        <v>0</v>
      </c>
      <c r="CI58">
        <f>((10/15)*100)</f>
        <v>66.666666666666657</v>
      </c>
      <c r="CJ58">
        <f>((8/15)*100)</f>
        <v>53.333333333333336</v>
      </c>
      <c r="CK58">
        <f>((5/17)*100)</f>
        <v>29.411764705882355</v>
      </c>
      <c r="CL58">
        <f>((10/17)*100)</f>
        <v>58.82352941176471</v>
      </c>
      <c r="CM58">
        <f>((3/17)*100)</f>
        <v>17.647058823529413</v>
      </c>
      <c r="CN58">
        <f>((6/16)*100)</f>
        <v>37.5</v>
      </c>
      <c r="CO58">
        <f>((8/16)*100)</f>
        <v>50</v>
      </c>
      <c r="CP58">
        <f>((3/16)*100)</f>
        <v>18.75</v>
      </c>
      <c r="CQ58">
        <f>$I58/$BG58</f>
        <v>112.74795269441441</v>
      </c>
      <c r="CR58">
        <f>$J58/$BH58</f>
        <v>96.36601021805842</v>
      </c>
      <c r="CS58">
        <f>$K58/$BI58</f>
        <v>119.02357153677799</v>
      </c>
      <c r="CT58">
        <f>$L58/$BJ58</f>
        <v>123.40039745447466</v>
      </c>
      <c r="CV58">
        <v>0.46153846153846156</v>
      </c>
      <c r="CW58">
        <v>0.4358974358974359</v>
      </c>
      <c r="CX58">
        <v>0.20512820512820518</v>
      </c>
      <c r="CY58">
        <v>0.44736842105263153</v>
      </c>
      <c r="CZ58">
        <v>0.13157894736842102</v>
      </c>
      <c r="DA58">
        <v>0.22857142857142856</v>
      </c>
      <c r="DB58">
        <v>0.3529411764705882</v>
      </c>
      <c r="DC58">
        <v>2.9411764705882353E-2</v>
      </c>
      <c r="DD58">
        <v>0.41176470588235292</v>
      </c>
      <c r="DE58">
        <v>0.24242424242424243</v>
      </c>
      <c r="DF58">
        <v>0.37142857142857144</v>
      </c>
      <c r="DG58">
        <v>0.39393939393939392</v>
      </c>
    </row>
    <row r="59" spans="1:111" x14ac:dyDescent="0.25">
      <c r="A59">
        <v>50.45879699999999</v>
      </c>
      <c r="B59">
        <v>7.2103390000000003</v>
      </c>
      <c r="C59">
        <v>63.719285999999997</v>
      </c>
      <c r="D59">
        <v>4.7929839999999997</v>
      </c>
      <c r="E59">
        <v>70.593652999999989</v>
      </c>
      <c r="F59">
        <v>7.3531180000000003</v>
      </c>
      <c r="G59">
        <v>79.798845</v>
      </c>
      <c r="H59">
        <v>3.8478690000000002</v>
      </c>
      <c r="I59">
        <f>SQRT((ABS($A$60-$A$59)^2+(ABS($B$60-$B$59)^2)))</f>
        <v>22.959496687123277</v>
      </c>
      <c r="J59">
        <f>SQRT((ABS($C$60-$C$59)^2+(ABS($D$60-$D$59)^2)))</f>
        <v>24.542503178991527</v>
      </c>
      <c r="K59">
        <f>SQRT((ABS($E$60-$E$59)^2+(ABS($F$60-$F$59)^2)))</f>
        <v>18.70697022063316</v>
      </c>
      <c r="L59">
        <f>SQRT((ABS($G$60-$G$59)^2+(ABS($H$60-$H$59)^2)))</f>
        <v>16.150714431571043</v>
      </c>
      <c r="M59">
        <f>ABS($B$59-$D$59)</f>
        <v>2.4173550000000006</v>
      </c>
      <c r="N59">
        <f>ABS($F$59-$H$59)</f>
        <v>3.5052490000000001</v>
      </c>
      <c r="Q59">
        <f>SQRT((ABS($A$59-$E$60)^2+(ABS($B$59-$F$60)^2)))</f>
        <v>1.4298053090561023</v>
      </c>
      <c r="R59">
        <f>SQRT((ABS($C$59-$G$60)^2+(ABS($D$59-$H$60)^2)))</f>
        <v>1.2844774967063453</v>
      </c>
      <c r="S59">
        <v>23</v>
      </c>
      <c r="T59">
        <v>7</v>
      </c>
      <c r="U59">
        <v>5</v>
      </c>
      <c r="V59">
        <v>15</v>
      </c>
      <c r="W59">
        <v>21</v>
      </c>
      <c r="X59">
        <v>6</v>
      </c>
      <c r="Y59">
        <v>16</v>
      </c>
      <c r="Z59">
        <v>7</v>
      </c>
      <c r="AA59">
        <v>18</v>
      </c>
      <c r="AB59">
        <v>5</v>
      </c>
      <c r="AC59">
        <v>16</v>
      </c>
      <c r="AD59">
        <v>2</v>
      </c>
      <c r="AE59">
        <v>19</v>
      </c>
      <c r="AF59">
        <v>15</v>
      </c>
      <c r="AG59">
        <v>7</v>
      </c>
      <c r="AH59">
        <v>2</v>
      </c>
      <c r="AI59">
        <v>15</v>
      </c>
      <c r="AJ59">
        <v>0</v>
      </c>
      <c r="AK59">
        <v>2</v>
      </c>
      <c r="AL59">
        <v>11</v>
      </c>
      <c r="AM59">
        <v>15</v>
      </c>
      <c r="AN59">
        <v>0</v>
      </c>
      <c r="AO59">
        <v>14</v>
      </c>
      <c r="AP59">
        <v>3</v>
      </c>
      <c r="AQ59">
        <v>19</v>
      </c>
      <c r="AR59">
        <v>2</v>
      </c>
      <c r="AS59">
        <v>14</v>
      </c>
      <c r="AT59">
        <v>2</v>
      </c>
      <c r="AU59">
        <v>16</v>
      </c>
      <c r="AV59">
        <v>8</v>
      </c>
      <c r="AW59">
        <v>3</v>
      </c>
      <c r="AX59">
        <v>2</v>
      </c>
      <c r="AY59">
        <f>(23/200)</f>
        <v>0.115</v>
      </c>
      <c r="AZ59">
        <f>(21/200)</f>
        <v>0.105</v>
      </c>
      <c r="BA59">
        <f>(18/200)</f>
        <v>0.09</v>
      </c>
      <c r="BB59">
        <f>(19/200)</f>
        <v>9.5000000000000001E-2</v>
      </c>
      <c r="BC59">
        <f>(15/200)</f>
        <v>7.4999999999999997E-2</v>
      </c>
      <c r="BD59">
        <f>(15/200)</f>
        <v>7.4999999999999997E-2</v>
      </c>
      <c r="BE59">
        <f>(19/200)</f>
        <v>9.5000000000000001E-2</v>
      </c>
      <c r="BF59">
        <f>(16/200)</f>
        <v>0.08</v>
      </c>
      <c r="BG59">
        <f>(0.115+0.075)</f>
        <v>0.19</v>
      </c>
      <c r="BH59">
        <f>(0.105+0.075)</f>
        <v>0.18</v>
      </c>
      <c r="BI59">
        <f>(0.09+0.095)</f>
        <v>0.185</v>
      </c>
      <c r="BJ59">
        <f>(0.095+0.08)</f>
        <v>0.17499999999999999</v>
      </c>
      <c r="BK59">
        <f>((0.115/0.19)*100)</f>
        <v>60.526315789473685</v>
      </c>
      <c r="BL59">
        <f>((0.105/0.18)*100)</f>
        <v>58.333333333333336</v>
      </c>
      <c r="BM59">
        <f>((0.09/0.185)*100)</f>
        <v>48.648648648648646</v>
      </c>
      <c r="BN59">
        <f>((0.095/0.175)*100)</f>
        <v>54.285714285714292</v>
      </c>
      <c r="BO59">
        <f>((0.075/0.19)*100)</f>
        <v>39.473684210526315</v>
      </c>
      <c r="BP59">
        <f>((0.075/0.18)*100)</f>
        <v>41.666666666666671</v>
      </c>
      <c r="BQ59">
        <f>((0.095/0.185)*100)</f>
        <v>51.351351351351347</v>
      </c>
      <c r="BR59">
        <f>((0.08/0.175)*100)</f>
        <v>45.714285714285715</v>
      </c>
      <c r="BS59">
        <f>((7/23)*100)</f>
        <v>30.434782608695656</v>
      </c>
      <c r="BT59">
        <f>((5/23)*100)</f>
        <v>21.739130434782609</v>
      </c>
      <c r="BU59">
        <f>((15/23)*100)</f>
        <v>65.217391304347828</v>
      </c>
      <c r="BV59">
        <f>((6/21)*100)</f>
        <v>28.571428571428569</v>
      </c>
      <c r="BW59">
        <f>((16/21)*100)</f>
        <v>76.19047619047619</v>
      </c>
      <c r="BX59">
        <f>((7/21)*100)</f>
        <v>33.333333333333329</v>
      </c>
      <c r="BY59">
        <f>((5/18)*100)</f>
        <v>27.777777777777779</v>
      </c>
      <c r="BZ59">
        <f>((16/18)*100)</f>
        <v>88.888888888888886</v>
      </c>
      <c r="CA59">
        <f>((2/18)*100)</f>
        <v>11.111111111111111</v>
      </c>
      <c r="CB59">
        <f>((15/19)*100)</f>
        <v>78.94736842105263</v>
      </c>
      <c r="CC59">
        <f>((7/19)*100)</f>
        <v>36.84210526315789</v>
      </c>
      <c r="CD59">
        <f>((2/19)*100)</f>
        <v>10.526315789473683</v>
      </c>
      <c r="CE59">
        <f>((0/15)*100)</f>
        <v>0</v>
      </c>
      <c r="CF59">
        <f>((2/15)*100)</f>
        <v>13.333333333333334</v>
      </c>
      <c r="CG59">
        <f>((11/15)*100)</f>
        <v>73.333333333333329</v>
      </c>
      <c r="CH59">
        <f>((0/15)*100)</f>
        <v>0</v>
      </c>
      <c r="CI59">
        <f>((14/15)*100)</f>
        <v>93.333333333333329</v>
      </c>
      <c r="CJ59">
        <f>((3/15)*100)</f>
        <v>20</v>
      </c>
      <c r="CK59">
        <f>((2/19)*100)</f>
        <v>10.526315789473683</v>
      </c>
      <c r="CL59">
        <f>((14/19)*100)</f>
        <v>73.68421052631578</v>
      </c>
      <c r="CM59">
        <f>((2/19)*100)</f>
        <v>10.526315789473683</v>
      </c>
      <c r="CN59">
        <f>((8/16)*100)</f>
        <v>50</v>
      </c>
      <c r="CO59">
        <f>((3/16)*100)</f>
        <v>18.75</v>
      </c>
      <c r="CP59">
        <f>((2/16)*100)</f>
        <v>12.5</v>
      </c>
      <c r="CQ59">
        <f>$I59/$BG59</f>
        <v>120.83945624801724</v>
      </c>
      <c r="CR59">
        <f>$J59/$BH59</f>
        <v>136.34723988328628</v>
      </c>
      <c r="CS59">
        <f>$K59/$BI59</f>
        <v>101.11875794936843</v>
      </c>
      <c r="CT59">
        <f>$L59/$BJ59</f>
        <v>92.28979675183453</v>
      </c>
      <c r="CV59">
        <v>0.47368421052631582</v>
      </c>
      <c r="CW59">
        <v>0.47368421052631576</v>
      </c>
      <c r="CX59">
        <v>0.10526315789473684</v>
      </c>
      <c r="CY59">
        <v>0.5</v>
      </c>
      <c r="CZ59">
        <v>2.777777777777779E-2</v>
      </c>
      <c r="DA59">
        <v>0.34210526315789475</v>
      </c>
      <c r="DB59">
        <v>0.45945945945945943</v>
      </c>
      <c r="DC59">
        <v>5.4054054054054057E-2</v>
      </c>
      <c r="DD59">
        <v>0.43243243243243246</v>
      </c>
      <c r="DE59">
        <v>0.11428571428571428</v>
      </c>
      <c r="DF59">
        <v>0.38888888888888884</v>
      </c>
      <c r="DG59">
        <v>0.4</v>
      </c>
    </row>
    <row r="60" spans="1:111" x14ac:dyDescent="0.25">
      <c r="A60">
        <v>27.539401999999995</v>
      </c>
      <c r="B60">
        <v>5.8539389999999996</v>
      </c>
      <c r="C60">
        <v>39.177632999999993</v>
      </c>
      <c r="D60">
        <v>4.9972640000000004</v>
      </c>
      <c r="E60">
        <v>51.886818999999996</v>
      </c>
      <c r="F60">
        <v>7.2817280000000002</v>
      </c>
      <c r="G60">
        <v>63.651658999999995</v>
      </c>
      <c r="H60">
        <v>3.5102880000000001</v>
      </c>
      <c r="I60">
        <f>SQRT((ABS($A$61-$A$60)^2+(ABS($B$61-$B$60)^2)))</f>
        <v>17.498221392303083</v>
      </c>
      <c r="J60">
        <f>SQRT((ABS($C$61-$C$60)^2+(ABS($D$61-$D$60)^2)))</f>
        <v>20.777478999999992</v>
      </c>
      <c r="K60">
        <f>SQRT((ABS($E$61-$E$60)^2+(ABS($F$61-$F$60)^2)))</f>
        <v>21.572449175827629</v>
      </c>
      <c r="L60">
        <f>SQRT((ABS($G$61-$G$60)^2+(ABS($H$61-$H$60)^2)))</f>
        <v>22.690186234997945</v>
      </c>
      <c r="M60">
        <f>ABS($B$60-$D$60)</f>
        <v>0.85667499999999919</v>
      </c>
      <c r="N60">
        <f>ABS($F$60-$H$60)</f>
        <v>3.7714400000000001</v>
      </c>
      <c r="Q60">
        <f>SQRT((ABS($A$60-$E$61)^2+(ABS($B$60-$F$61)^2)))</f>
        <v>2.8931510216544156</v>
      </c>
      <c r="R60">
        <f>SQRT((ABS($C$60-$G$61)^2+(ABS($D$60-$H$61)^2)))</f>
        <v>2.4742013405076775</v>
      </c>
      <c r="S60">
        <v>22</v>
      </c>
      <c r="T60">
        <v>1</v>
      </c>
      <c r="U60">
        <v>5</v>
      </c>
      <c r="V60">
        <v>15</v>
      </c>
      <c r="W60">
        <v>23</v>
      </c>
      <c r="X60">
        <v>5</v>
      </c>
      <c r="Y60">
        <v>17</v>
      </c>
      <c r="Z60">
        <v>6</v>
      </c>
      <c r="AA60">
        <v>21</v>
      </c>
      <c r="AB60">
        <v>5</v>
      </c>
      <c r="AC60">
        <v>17</v>
      </c>
      <c r="AD60">
        <v>0</v>
      </c>
      <c r="AE60">
        <v>17</v>
      </c>
      <c r="AF60">
        <v>15</v>
      </c>
      <c r="AG60">
        <v>6</v>
      </c>
      <c r="AH60">
        <v>0</v>
      </c>
      <c r="AI60">
        <v>18</v>
      </c>
      <c r="AJ60">
        <v>0</v>
      </c>
      <c r="AK60">
        <v>2</v>
      </c>
      <c r="AL60">
        <v>16</v>
      </c>
      <c r="AM60">
        <v>16</v>
      </c>
      <c r="AN60">
        <v>0</v>
      </c>
      <c r="AO60">
        <v>14</v>
      </c>
      <c r="AP60">
        <v>5</v>
      </c>
      <c r="AQ60">
        <v>20</v>
      </c>
      <c r="AR60">
        <v>2</v>
      </c>
      <c r="AS60">
        <v>14</v>
      </c>
      <c r="AT60">
        <v>3</v>
      </c>
      <c r="AU60">
        <v>19</v>
      </c>
      <c r="AV60">
        <v>11</v>
      </c>
      <c r="AW60">
        <v>5</v>
      </c>
      <c r="AX60">
        <v>3</v>
      </c>
      <c r="AY60">
        <f>(22/200)</f>
        <v>0.11</v>
      </c>
      <c r="AZ60">
        <f>(23/200)</f>
        <v>0.115</v>
      </c>
      <c r="BA60">
        <f>(21/200)</f>
        <v>0.105</v>
      </c>
      <c r="BB60">
        <f>(17/200)</f>
        <v>8.5000000000000006E-2</v>
      </c>
      <c r="BC60">
        <f>(18/200)</f>
        <v>0.09</v>
      </c>
      <c r="BD60">
        <f>(16/200)</f>
        <v>0.08</v>
      </c>
      <c r="BE60">
        <f>(20/200)</f>
        <v>0.1</v>
      </c>
      <c r="BF60">
        <f>(19/200)</f>
        <v>9.5000000000000001E-2</v>
      </c>
      <c r="BG60">
        <f>(0.11+0.09)</f>
        <v>0.2</v>
      </c>
      <c r="BH60">
        <f>(0.115+0.08)</f>
        <v>0.19500000000000001</v>
      </c>
      <c r="BI60">
        <f>(0.105+0.1)</f>
        <v>0.20500000000000002</v>
      </c>
      <c r="BJ60">
        <f>(0.085+0.095)</f>
        <v>0.18</v>
      </c>
      <c r="BK60">
        <f>((0.11/0.2)*100)</f>
        <v>54.999999999999993</v>
      </c>
      <c r="BL60">
        <f>((0.115/0.195)*100)</f>
        <v>58.974358974358978</v>
      </c>
      <c r="BM60">
        <f>((0.105/0.205)*100)</f>
        <v>51.219512195121951</v>
      </c>
      <c r="BN60">
        <f>((0.085/0.18)*100)</f>
        <v>47.222222222222229</v>
      </c>
      <c r="BO60">
        <f>((0.09/0.2)*100)</f>
        <v>44.999999999999993</v>
      </c>
      <c r="BP60">
        <f>((0.08/0.195)*100)</f>
        <v>41.025641025641022</v>
      </c>
      <c r="BQ60">
        <f>((0.1/0.205)*100)</f>
        <v>48.780487804878057</v>
      </c>
      <c r="BR60">
        <f>((0.095/0.18)*100)</f>
        <v>52.777777777777779</v>
      </c>
      <c r="BS60">
        <f>((1/22)*100)</f>
        <v>4.5454545454545459</v>
      </c>
      <c r="BT60">
        <f>((5/22)*100)</f>
        <v>22.727272727272727</v>
      </c>
      <c r="BU60">
        <f>((15/22)*100)</f>
        <v>68.181818181818173</v>
      </c>
      <c r="BV60">
        <f>((5/23)*100)</f>
        <v>21.739130434782609</v>
      </c>
      <c r="BW60">
        <f>((17/23)*100)</f>
        <v>73.91304347826086</v>
      </c>
      <c r="BX60">
        <f>((6/23)*100)</f>
        <v>26.086956521739129</v>
      </c>
      <c r="BY60">
        <f>((5/21)*100)</f>
        <v>23.809523809523807</v>
      </c>
      <c r="BZ60">
        <f>((17/21)*100)</f>
        <v>80.952380952380949</v>
      </c>
      <c r="CA60">
        <f>((0/21)*100)</f>
        <v>0</v>
      </c>
      <c r="CB60">
        <f>((15/17)*100)</f>
        <v>88.235294117647058</v>
      </c>
      <c r="CC60">
        <f>((6/17)*100)</f>
        <v>35.294117647058826</v>
      </c>
      <c r="CD60">
        <f>((0/17)*100)</f>
        <v>0</v>
      </c>
      <c r="CE60">
        <f>((0/18)*100)</f>
        <v>0</v>
      </c>
      <c r="CF60">
        <f>((2/18)*100)</f>
        <v>11.111111111111111</v>
      </c>
      <c r="CG60">
        <f>((16/18)*100)</f>
        <v>88.888888888888886</v>
      </c>
      <c r="CH60">
        <f>((0/16)*100)</f>
        <v>0</v>
      </c>
      <c r="CI60">
        <f>((14/16)*100)</f>
        <v>87.5</v>
      </c>
      <c r="CJ60">
        <f>((5/16)*100)</f>
        <v>31.25</v>
      </c>
      <c r="CK60">
        <f>((2/20)*100)</f>
        <v>10</v>
      </c>
      <c r="CL60">
        <f>((14/20)*100)</f>
        <v>70</v>
      </c>
      <c r="CM60">
        <f>((3/20)*100)</f>
        <v>15</v>
      </c>
      <c r="CN60">
        <f>((11/19)*100)</f>
        <v>57.894736842105267</v>
      </c>
      <c r="CO60">
        <f>((5/19)*100)</f>
        <v>26.315789473684209</v>
      </c>
      <c r="CP60">
        <f>((3/19)*100)</f>
        <v>15.789473684210526</v>
      </c>
      <c r="CQ60">
        <f>$I60/$BG60</f>
        <v>87.491106961515413</v>
      </c>
      <c r="CR60">
        <f>$J60/$BH60</f>
        <v>106.55117435897432</v>
      </c>
      <c r="CS60">
        <f>$K60/$BI60</f>
        <v>105.2314593942811</v>
      </c>
      <c r="CT60">
        <f>$L60/$BJ60</f>
        <v>126.05659019443303</v>
      </c>
      <c r="CV60">
        <v>0.47499999999999998</v>
      </c>
      <c r="CW60">
        <v>0.42499999999999999</v>
      </c>
      <c r="CX60">
        <v>5.0000000000000044E-2</v>
      </c>
      <c r="CY60">
        <v>0.48717948717948717</v>
      </c>
      <c r="CZ60">
        <v>5.1282051282051322E-2</v>
      </c>
      <c r="DA60">
        <v>0.3888888888888889</v>
      </c>
      <c r="DB60">
        <v>0.43902439024390238</v>
      </c>
      <c r="DC60">
        <v>9.7560975609756101E-2</v>
      </c>
      <c r="DD60">
        <v>0.48780487804878048</v>
      </c>
      <c r="DE60">
        <v>5.5555555555555552E-2</v>
      </c>
      <c r="DF60">
        <v>0.37777777777777777</v>
      </c>
      <c r="DG60">
        <v>0.44444444444444442</v>
      </c>
    </row>
    <row r="61" spans="1:111" x14ac:dyDescent="0.25">
      <c r="A61">
        <v>10.046423999999988</v>
      </c>
      <c r="B61">
        <v>6.2822760000000004</v>
      </c>
      <c r="C61">
        <v>18.400154000000001</v>
      </c>
      <c r="D61">
        <v>4.9972640000000004</v>
      </c>
      <c r="E61">
        <v>30.323939999999993</v>
      </c>
      <c r="F61">
        <v>6.6392230000000003</v>
      </c>
      <c r="G61">
        <v>40.96260199999999</v>
      </c>
      <c r="H61">
        <v>3.2839170000000002</v>
      </c>
      <c r="L61">
        <f>SQRT((ABS($G$62-$G$61)^2+(ABS($H$62-$H$61)^2)))</f>
        <v>20.210786486690161</v>
      </c>
      <c r="M61">
        <f>ABS($B$61-$D$61)</f>
        <v>1.285012</v>
      </c>
      <c r="N61">
        <f>ABS($F$61-$H$61)</f>
        <v>3.3553060000000001</v>
      </c>
      <c r="R61">
        <f>SQRT((ABS($C$61-$G$62)^2+(ABS($D$61-$H$62)^2)))</f>
        <v>3.1841001096474644</v>
      </c>
      <c r="AE61">
        <v>22</v>
      </c>
      <c r="AF61">
        <v>15</v>
      </c>
      <c r="AG61">
        <v>6</v>
      </c>
      <c r="AH61">
        <v>0</v>
      </c>
      <c r="AM61">
        <v>22</v>
      </c>
      <c r="AN61">
        <v>1</v>
      </c>
      <c r="AO61">
        <v>18</v>
      </c>
      <c r="AP61">
        <v>6</v>
      </c>
      <c r="AQ61">
        <v>29</v>
      </c>
      <c r="AR61">
        <v>12</v>
      </c>
      <c r="AS61">
        <v>18</v>
      </c>
      <c r="AT61">
        <v>7</v>
      </c>
      <c r="AU61">
        <v>23</v>
      </c>
      <c r="AV61">
        <v>16</v>
      </c>
      <c r="AW61">
        <v>6</v>
      </c>
      <c r="AX61">
        <v>2</v>
      </c>
      <c r="BB61">
        <f>(22/200)</f>
        <v>0.11</v>
      </c>
      <c r="BD61">
        <f>(22/200)</f>
        <v>0.11</v>
      </c>
      <c r="BE61">
        <f>(29/200)</f>
        <v>0.14499999999999999</v>
      </c>
      <c r="BF61">
        <f>(23/200)</f>
        <v>0.115</v>
      </c>
      <c r="BJ61">
        <f>(0.11+0.115)</f>
        <v>0.22500000000000001</v>
      </c>
      <c r="BN61">
        <f>((0.11/0.225)*100)</f>
        <v>48.888888888888886</v>
      </c>
      <c r="BR61">
        <f>((0.115/0.225)*100)</f>
        <v>51.111111111111107</v>
      </c>
      <c r="CB61">
        <f>((15/22)*100)</f>
        <v>68.181818181818173</v>
      </c>
      <c r="CC61">
        <f>((6/22)*100)</f>
        <v>27.27272727272727</v>
      </c>
      <c r="CD61">
        <f>((0/22)*100)</f>
        <v>0</v>
      </c>
      <c r="CH61">
        <f>((1/22)*100)</f>
        <v>4.5454545454545459</v>
      </c>
      <c r="CI61">
        <f>((18/22)*100)</f>
        <v>81.818181818181827</v>
      </c>
      <c r="CJ61">
        <f>((6/22)*100)</f>
        <v>27.27272727272727</v>
      </c>
      <c r="CK61">
        <f>((12/29)*100)</f>
        <v>41.379310344827587</v>
      </c>
      <c r="CL61">
        <f>((18/29)*100)</f>
        <v>62.068965517241381</v>
      </c>
      <c r="CM61">
        <f>((7/29)*100)</f>
        <v>24.137931034482758</v>
      </c>
      <c r="CN61">
        <f>((16/23)*100)</f>
        <v>69.565217391304344</v>
      </c>
      <c r="CO61">
        <f>((6/23)*100)</f>
        <v>26.086956521739129</v>
      </c>
      <c r="CP61">
        <f>((2/23)*100)</f>
        <v>8.695652173913043</v>
      </c>
      <c r="CT61">
        <f>$L61/$BJ61</f>
        <v>89.82571771862294</v>
      </c>
      <c r="DA61">
        <v>0.4358974358974359</v>
      </c>
      <c r="DE61">
        <v>0.15555555555555556</v>
      </c>
      <c r="DG61">
        <v>0.46666666666666667</v>
      </c>
    </row>
    <row r="62" spans="1:111" x14ac:dyDescent="0.25">
      <c r="G62">
        <v>20.756354999999999</v>
      </c>
      <c r="H62">
        <v>2.8555799999999998</v>
      </c>
      <c r="O62">
        <v>1.6392615000000004</v>
      </c>
      <c r="P62">
        <v>3.2006934999999999</v>
      </c>
    </row>
    <row r="63" spans="1:111" x14ac:dyDescent="0.25">
      <c r="A63" t="s">
        <v>22</v>
      </c>
      <c r="B63" t="s">
        <v>22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</row>
    <row r="64" spans="1:111" x14ac:dyDescent="0.25">
      <c r="A64">
        <v>29.18159399999999</v>
      </c>
      <c r="B64">
        <v>7.0675600000000003</v>
      </c>
      <c r="C64">
        <v>25.254591999999988</v>
      </c>
      <c r="D64">
        <v>10.137308000000001</v>
      </c>
      <c r="E64">
        <v>31.966246999999996</v>
      </c>
      <c r="F64">
        <v>6.9961710000000004</v>
      </c>
      <c r="G64">
        <v>23.612399999999994</v>
      </c>
      <c r="H64">
        <v>10.422866000000001</v>
      </c>
      <c r="I64">
        <f>SQRT((ABS($A$65-$A$64)^2+(ABS($B$65-$B$64)^2)))</f>
        <v>26.929238275570523</v>
      </c>
      <c r="J64">
        <f>SQRT((ABS($C$65-$C$64)^2+(ABS($D$65-$D$64)^2)))</f>
        <v>22.919505180447452</v>
      </c>
      <c r="K64">
        <f>SQRT((ABS($E$65-$E$64)^2+(ABS($F$65-$F$64)^2)))</f>
        <v>25.704826228490962</v>
      </c>
      <c r="L64">
        <f>SQRT((ABS($G$65-$G$64)^2+(ABS($H$65-$H$64)^2)))</f>
        <v>25.564743642751317</v>
      </c>
      <c r="M64">
        <f>ABS($B$64-$D$64)</f>
        <v>3.0697480000000006</v>
      </c>
      <c r="N64">
        <f>ABS($F$64-$H$64)</f>
        <v>3.4266950000000005</v>
      </c>
      <c r="Q64">
        <f>SQRT((ABS($A$64-$E$64)^2+(ABS($B$64-$F$64)^2)))</f>
        <v>2.7855679348617639</v>
      </c>
      <c r="R64">
        <f>SQRT((ABS($C$64-$G$64)^2+(ABS($D$64-$H$64)^2)))</f>
        <v>1.6668347057305897</v>
      </c>
      <c r="S64">
        <v>21</v>
      </c>
      <c r="T64">
        <v>11</v>
      </c>
      <c r="U64">
        <v>8</v>
      </c>
      <c r="V64">
        <v>8</v>
      </c>
      <c r="W64">
        <v>16</v>
      </c>
      <c r="X64">
        <v>11</v>
      </c>
      <c r="Y64">
        <v>13</v>
      </c>
      <c r="Z64">
        <v>4</v>
      </c>
      <c r="AA64">
        <v>15</v>
      </c>
      <c r="AB64">
        <v>5</v>
      </c>
      <c r="AC64">
        <v>13</v>
      </c>
      <c r="AD64">
        <v>6</v>
      </c>
      <c r="AE64">
        <v>14</v>
      </c>
      <c r="AF64">
        <v>8</v>
      </c>
      <c r="AG64">
        <v>4</v>
      </c>
      <c r="AH64">
        <v>6</v>
      </c>
      <c r="AI64">
        <v>11</v>
      </c>
      <c r="AJ64">
        <v>6</v>
      </c>
      <c r="AK64">
        <v>0</v>
      </c>
      <c r="AL64">
        <v>1</v>
      </c>
      <c r="AM64">
        <v>11</v>
      </c>
      <c r="AN64">
        <v>6</v>
      </c>
      <c r="AO64">
        <v>0</v>
      </c>
      <c r="AP64">
        <v>0</v>
      </c>
      <c r="AQ64">
        <v>13</v>
      </c>
      <c r="AR64">
        <v>0</v>
      </c>
      <c r="AS64">
        <v>10</v>
      </c>
      <c r="AT64">
        <v>5</v>
      </c>
      <c r="AU64">
        <v>14</v>
      </c>
      <c r="AV64">
        <v>1</v>
      </c>
      <c r="AW64">
        <v>2</v>
      </c>
      <c r="AX64">
        <v>5</v>
      </c>
      <c r="AY64">
        <f>(21/200)</f>
        <v>0.105</v>
      </c>
      <c r="AZ64">
        <f>(16/200)</f>
        <v>0.08</v>
      </c>
      <c r="BA64">
        <f>(15/200)</f>
        <v>7.4999999999999997E-2</v>
      </c>
      <c r="BB64">
        <f>(14/200)</f>
        <v>7.0000000000000007E-2</v>
      </c>
      <c r="BC64">
        <f>(11/200)</f>
        <v>5.5E-2</v>
      </c>
      <c r="BD64">
        <f>(11/200)</f>
        <v>5.5E-2</v>
      </c>
      <c r="BE64">
        <f>(13/200)</f>
        <v>6.5000000000000002E-2</v>
      </c>
      <c r="BF64">
        <f>(14/200)</f>
        <v>7.0000000000000007E-2</v>
      </c>
      <c r="BG64">
        <f>(0.105+0.055)</f>
        <v>0.16</v>
      </c>
      <c r="BH64">
        <f>(0.08+0.055)</f>
        <v>0.13500000000000001</v>
      </c>
      <c r="BI64">
        <f>(0.075+0.065)</f>
        <v>0.14000000000000001</v>
      </c>
      <c r="BJ64">
        <f>(0.07+0.07)</f>
        <v>0.14000000000000001</v>
      </c>
      <c r="BK64">
        <f>((0.105/0.16)*100)</f>
        <v>65.625</v>
      </c>
      <c r="BL64">
        <f>((0.08/0.135)*100)</f>
        <v>59.259259259259252</v>
      </c>
      <c r="BM64">
        <f>((0.075/0.14)*100)</f>
        <v>53.571428571428569</v>
      </c>
      <c r="BN64">
        <f>((0.07/0.14)*100)</f>
        <v>50</v>
      </c>
      <c r="BO64">
        <f>((0.055/0.16)*100)</f>
        <v>34.375</v>
      </c>
      <c r="BP64">
        <f>((0.055/0.135)*100)</f>
        <v>40.74074074074074</v>
      </c>
      <c r="BQ64">
        <f>((0.065/0.14)*100)</f>
        <v>46.428571428571423</v>
      </c>
      <c r="BR64">
        <f>((0.07/0.14)*100)</f>
        <v>50</v>
      </c>
      <c r="BS64">
        <f>((11/21)*100)</f>
        <v>52.380952380952387</v>
      </c>
      <c r="BT64">
        <f>((8/21)*100)</f>
        <v>38.095238095238095</v>
      </c>
      <c r="BU64">
        <f>((8/21)*100)</f>
        <v>38.095238095238095</v>
      </c>
      <c r="BV64">
        <f>((11/16)*100)</f>
        <v>68.75</v>
      </c>
      <c r="BW64">
        <f>((13/16)*100)</f>
        <v>81.25</v>
      </c>
      <c r="BX64">
        <f>((4/16)*100)</f>
        <v>25</v>
      </c>
      <c r="BY64">
        <f>((5/15)*100)</f>
        <v>33.333333333333329</v>
      </c>
      <c r="BZ64">
        <f>((13/15)*100)</f>
        <v>86.666666666666671</v>
      </c>
      <c r="CA64">
        <f>((6/15)*100)</f>
        <v>40</v>
      </c>
      <c r="CB64">
        <f>((8/14)*100)</f>
        <v>57.142857142857139</v>
      </c>
      <c r="CC64">
        <f>((4/14)*100)</f>
        <v>28.571428571428569</v>
      </c>
      <c r="CD64">
        <f>((6/14)*100)</f>
        <v>42.857142857142854</v>
      </c>
      <c r="CE64">
        <f>((6/11)*100)</f>
        <v>54.54545454545454</v>
      </c>
      <c r="CF64">
        <f>((0/11)*100)</f>
        <v>0</v>
      </c>
      <c r="CG64">
        <f>((1/11)*100)</f>
        <v>9.0909090909090917</v>
      </c>
      <c r="CH64">
        <f>((6/11)*100)</f>
        <v>54.54545454545454</v>
      </c>
      <c r="CI64">
        <f>((0/11)*100)</f>
        <v>0</v>
      </c>
      <c r="CJ64">
        <f>((0/11)*100)</f>
        <v>0</v>
      </c>
      <c r="CK64">
        <f>((0/13)*100)</f>
        <v>0</v>
      </c>
      <c r="CL64">
        <f>((10/13)*100)</f>
        <v>76.923076923076934</v>
      </c>
      <c r="CM64">
        <f>((5/13)*100)</f>
        <v>38.461538461538467</v>
      </c>
      <c r="CN64">
        <f>((1/14)*100)</f>
        <v>7.1428571428571423</v>
      </c>
      <c r="CO64">
        <f>((2/14)*100)</f>
        <v>14.285714285714285</v>
      </c>
      <c r="CP64">
        <f>((5/14)*100)</f>
        <v>35.714285714285715</v>
      </c>
      <c r="CQ64">
        <f>$I64/$BG64</f>
        <v>168.30773922231577</v>
      </c>
      <c r="CR64">
        <f>$J64/$BH64</f>
        <v>169.77411244775888</v>
      </c>
      <c r="CS64">
        <f>$K64/$BI64</f>
        <v>183.60590163207829</v>
      </c>
      <c r="CT64">
        <f>$L64/$BJ64</f>
        <v>182.60531173393795</v>
      </c>
      <c r="CV64">
        <v>0.3125</v>
      </c>
      <c r="CW64">
        <v>0.40625</v>
      </c>
      <c r="CX64">
        <v>0.3125</v>
      </c>
      <c r="CY64">
        <v>0.18518518518518523</v>
      </c>
      <c r="CZ64">
        <v>0.1111111111111111</v>
      </c>
      <c r="DA64">
        <v>0.44444444444444442</v>
      </c>
      <c r="DB64">
        <v>0.4642857142857143</v>
      </c>
      <c r="DC64">
        <v>0.1071428571428571</v>
      </c>
      <c r="DD64">
        <v>0.32142857142857145</v>
      </c>
      <c r="DE64">
        <v>0.21428571428571427</v>
      </c>
      <c r="DF64">
        <v>0.4285714285714286</v>
      </c>
      <c r="DG64">
        <v>0.3214285714285714</v>
      </c>
    </row>
    <row r="65" spans="1:111" x14ac:dyDescent="0.25">
      <c r="A65">
        <v>56.099379999999996</v>
      </c>
      <c r="B65">
        <v>7.8528440000000002</v>
      </c>
      <c r="C65">
        <v>48.173985999999999</v>
      </c>
      <c r="D65">
        <v>10.065918999999999</v>
      </c>
      <c r="E65">
        <v>57.670180999999992</v>
      </c>
      <c r="F65">
        <v>6.7820020000000003</v>
      </c>
      <c r="G65">
        <v>49.173554999999993</v>
      </c>
      <c r="H65">
        <v>9.994529</v>
      </c>
      <c r="I65">
        <f>SQRT((ABS($A$66-$A$65)^2+(ABS($B$66-$B$65)^2)))</f>
        <v>22.83400237055649</v>
      </c>
      <c r="J65">
        <f>SQRT((ABS($C$66-$C$65)^2+(ABS($D$66-$D$65)^2)))</f>
        <v>24.217492034696321</v>
      </c>
      <c r="K65">
        <f>SQRT((ABS($E$66-$E$65)^2+(ABS($F$66-$F$65)^2)))</f>
        <v>21.520601338636819</v>
      </c>
      <c r="L65">
        <f>SQRT((ABS($G$66-$G$65)^2+(ABS($H$66-$H$65)^2)))</f>
        <v>23.532198752576118</v>
      </c>
      <c r="M65">
        <f>ABS($B$65-$D$65)</f>
        <v>2.213074999999999</v>
      </c>
      <c r="N65">
        <f>ABS($F$65-$H$65)</f>
        <v>3.2125269999999997</v>
      </c>
      <c r="Q65">
        <f>SQRT((ABS($A$65-$E$65)^2+(ABS($B$65-$F$65)^2)))</f>
        <v>1.9010834728030714</v>
      </c>
      <c r="R65">
        <f>SQRT((ABS($C$65-$G$65)^2+(ABS($D$65-$H$65)^2)))</f>
        <v>1.0021151220598299</v>
      </c>
      <c r="S65">
        <v>21</v>
      </c>
      <c r="T65">
        <v>11</v>
      </c>
      <c r="U65">
        <v>8</v>
      </c>
      <c r="V65">
        <v>13</v>
      </c>
      <c r="W65">
        <v>19</v>
      </c>
      <c r="X65">
        <v>11</v>
      </c>
      <c r="Y65">
        <v>13</v>
      </c>
      <c r="Z65">
        <v>7</v>
      </c>
      <c r="AA65">
        <v>16</v>
      </c>
      <c r="AB65">
        <v>7</v>
      </c>
      <c r="AC65">
        <v>12</v>
      </c>
      <c r="AD65">
        <v>7</v>
      </c>
      <c r="AE65">
        <v>17</v>
      </c>
      <c r="AF65">
        <v>13</v>
      </c>
      <c r="AG65">
        <v>6</v>
      </c>
      <c r="AH65">
        <v>7</v>
      </c>
      <c r="AI65">
        <v>10</v>
      </c>
      <c r="AJ65">
        <v>2</v>
      </c>
      <c r="AK65">
        <v>0</v>
      </c>
      <c r="AL65">
        <v>4</v>
      </c>
      <c r="AM65">
        <v>12</v>
      </c>
      <c r="AN65">
        <v>2</v>
      </c>
      <c r="AO65">
        <v>10</v>
      </c>
      <c r="AP65">
        <v>2</v>
      </c>
      <c r="AQ65">
        <v>13</v>
      </c>
      <c r="AR65">
        <v>0</v>
      </c>
      <c r="AS65">
        <v>7</v>
      </c>
      <c r="AT65">
        <v>3</v>
      </c>
      <c r="AU65">
        <v>12</v>
      </c>
      <c r="AV65">
        <v>4</v>
      </c>
      <c r="AW65">
        <v>0</v>
      </c>
      <c r="AX65">
        <v>3</v>
      </c>
      <c r="AY65">
        <f>(21/200)</f>
        <v>0.105</v>
      </c>
      <c r="AZ65">
        <f>(19/200)</f>
        <v>9.5000000000000001E-2</v>
      </c>
      <c r="BA65">
        <f>(16/200)</f>
        <v>0.08</v>
      </c>
      <c r="BB65">
        <f>(17/200)</f>
        <v>8.5000000000000006E-2</v>
      </c>
      <c r="BC65">
        <f>(10/200)</f>
        <v>0.05</v>
      </c>
      <c r="BD65">
        <f>(12/200)</f>
        <v>0.06</v>
      </c>
      <c r="BE65">
        <f>(13/200)</f>
        <v>6.5000000000000002E-2</v>
      </c>
      <c r="BF65">
        <f>(12/200)</f>
        <v>0.06</v>
      </c>
      <c r="BG65">
        <f>(0.105+0.05)</f>
        <v>0.155</v>
      </c>
      <c r="BH65">
        <f>(0.095+0.06)</f>
        <v>0.155</v>
      </c>
      <c r="BI65">
        <f>(0.08+0.065)</f>
        <v>0.14500000000000002</v>
      </c>
      <c r="BJ65">
        <f>(0.085+0.06)</f>
        <v>0.14500000000000002</v>
      </c>
      <c r="BK65">
        <f>((0.105/0.155)*100)</f>
        <v>67.741935483870961</v>
      </c>
      <c r="BL65">
        <f>((0.095/0.155)*100)</f>
        <v>61.29032258064516</v>
      </c>
      <c r="BM65">
        <f>((0.08/0.145)*100)</f>
        <v>55.172413793103459</v>
      </c>
      <c r="BN65">
        <f>((0.085/0.145)*100)</f>
        <v>58.62068965517242</v>
      </c>
      <c r="BO65">
        <f>((0.05/0.155)*100)</f>
        <v>32.258064516129039</v>
      </c>
      <c r="BP65">
        <f>((0.06/0.155)*100)</f>
        <v>38.70967741935484</v>
      </c>
      <c r="BQ65">
        <f>((0.065/0.145)*100)</f>
        <v>44.827586206896555</v>
      </c>
      <c r="BR65">
        <f>((0.06/0.145)*100)</f>
        <v>41.379310344827587</v>
      </c>
      <c r="BS65">
        <f>((11/21)*100)</f>
        <v>52.380952380952387</v>
      </c>
      <c r="BT65">
        <f>((8/21)*100)</f>
        <v>38.095238095238095</v>
      </c>
      <c r="BU65">
        <f>((13/21)*100)</f>
        <v>61.904761904761905</v>
      </c>
      <c r="BV65">
        <f>((11/19)*100)</f>
        <v>57.894736842105267</v>
      </c>
      <c r="BW65">
        <f>((13/19)*100)</f>
        <v>68.421052631578945</v>
      </c>
      <c r="BX65">
        <f>((7/19)*100)</f>
        <v>36.84210526315789</v>
      </c>
      <c r="BY65">
        <f>((7/16)*100)</f>
        <v>43.75</v>
      </c>
      <c r="BZ65">
        <f>((12/16)*100)</f>
        <v>75</v>
      </c>
      <c r="CA65">
        <f>((7/16)*100)</f>
        <v>43.75</v>
      </c>
      <c r="CB65">
        <f>((13/17)*100)</f>
        <v>76.470588235294116</v>
      </c>
      <c r="CC65">
        <f>((6/17)*100)</f>
        <v>35.294117647058826</v>
      </c>
      <c r="CD65">
        <f>((7/17)*100)</f>
        <v>41.17647058823529</v>
      </c>
      <c r="CE65">
        <f>((2/10)*100)</f>
        <v>20</v>
      </c>
      <c r="CF65">
        <f>((0/10)*100)</f>
        <v>0</v>
      </c>
      <c r="CG65">
        <f>((4/10)*100)</f>
        <v>40</v>
      </c>
      <c r="CH65">
        <f>((2/12)*100)</f>
        <v>16.666666666666664</v>
      </c>
      <c r="CI65">
        <f>((10/12)*100)</f>
        <v>83.333333333333343</v>
      </c>
      <c r="CJ65">
        <f>((2/12)*100)</f>
        <v>16.666666666666664</v>
      </c>
      <c r="CK65">
        <f>((0/13)*100)</f>
        <v>0</v>
      </c>
      <c r="CL65">
        <f>((7/13)*100)</f>
        <v>53.846153846153847</v>
      </c>
      <c r="CM65">
        <f>((3/13)*100)</f>
        <v>23.076923076923077</v>
      </c>
      <c r="CN65">
        <f>((4/12)*100)</f>
        <v>33.333333333333329</v>
      </c>
      <c r="CO65">
        <f>((0/12)*100)</f>
        <v>0</v>
      </c>
      <c r="CP65">
        <f>((3/12)*100)</f>
        <v>25</v>
      </c>
      <c r="CQ65">
        <f>$I65/$BG65</f>
        <v>147.3161443261709</v>
      </c>
      <c r="CR65">
        <f>$J65/$BH65</f>
        <v>156.24188409481496</v>
      </c>
      <c r="CS65">
        <f>$K65/$BI65</f>
        <v>148.41794026646079</v>
      </c>
      <c r="CT65">
        <f>$L65/$BJ65</f>
        <v>162.29102587983527</v>
      </c>
      <c r="CV65">
        <v>0.32258064516129031</v>
      </c>
      <c r="CW65">
        <v>0.4838709677419355</v>
      </c>
      <c r="CX65">
        <v>0.19354838709677424</v>
      </c>
      <c r="CY65">
        <v>0.32258064516129037</v>
      </c>
      <c r="CZ65">
        <v>0.19354838709677419</v>
      </c>
      <c r="DA65">
        <v>0.4838709677419355</v>
      </c>
      <c r="DB65">
        <v>0.44827586206896552</v>
      </c>
      <c r="DC65">
        <v>0.2068965517241379</v>
      </c>
      <c r="DD65">
        <v>0.31034482758620691</v>
      </c>
      <c r="DE65">
        <v>0.13793103448275862</v>
      </c>
      <c r="DF65">
        <v>0.48275862068965519</v>
      </c>
      <c r="DG65">
        <v>0.31034482758620685</v>
      </c>
    </row>
    <row r="66" spans="1:111" x14ac:dyDescent="0.25">
      <c r="A66">
        <v>78.920575999999983</v>
      </c>
      <c r="B66">
        <v>7.0882019999999999</v>
      </c>
      <c r="C66">
        <v>72.367043999999993</v>
      </c>
      <c r="D66">
        <v>8.9783229999999996</v>
      </c>
      <c r="E66">
        <v>79.190751999999989</v>
      </c>
      <c r="F66">
        <v>6.8181380000000003</v>
      </c>
      <c r="G66">
        <v>72.704850999999991</v>
      </c>
      <c r="H66">
        <v>9.7884060000000002</v>
      </c>
      <c r="I66">
        <f>SQRT((ABS($A$67-$A$66)^2+(ABS($B$67-$B$66)^2)))</f>
        <v>22.708628265668658</v>
      </c>
      <c r="J66">
        <f>SQRT((ABS($C$67-$C$66)^2+(ABS($D$67-$D$66)^2)))</f>
        <v>22.570411356602015</v>
      </c>
      <c r="K66">
        <f>SQRT((ABS($E$67-$E$66)^2+(ABS($F$67-$F$66)^2)))</f>
        <v>22.466895786846298</v>
      </c>
      <c r="L66">
        <f>SQRT((ABS($G$67-$G$66)^2+(ABS($H$67-$H$66)^2)))</f>
        <v>22.444944522763464</v>
      </c>
      <c r="M66">
        <f>ABS($B$66-$D$66)</f>
        <v>1.8901209999999997</v>
      </c>
      <c r="N66">
        <f>ABS($F$66-$H$66)</f>
        <v>2.9702679999999999</v>
      </c>
      <c r="Q66">
        <f>SQRT((ABS($A$66-$E$66)^2+(ABS($B$66-$F$66)^2)))</f>
        <v>0.38200737567749038</v>
      </c>
      <c r="R66">
        <f>SQRT((ABS($C$66-$G$66)^2+(ABS($D$66-$H$66)^2)))</f>
        <v>0.87769472832984452</v>
      </c>
      <c r="S66">
        <v>18</v>
      </c>
      <c r="T66">
        <v>9</v>
      </c>
      <c r="U66">
        <v>4</v>
      </c>
      <c r="V66">
        <v>9</v>
      </c>
      <c r="W66">
        <v>17</v>
      </c>
      <c r="X66">
        <v>9</v>
      </c>
      <c r="Y66">
        <v>12</v>
      </c>
      <c r="Z66">
        <v>3</v>
      </c>
      <c r="AA66">
        <v>13</v>
      </c>
      <c r="AB66">
        <v>3</v>
      </c>
      <c r="AC66">
        <v>10</v>
      </c>
      <c r="AD66">
        <v>6</v>
      </c>
      <c r="AE66">
        <v>15</v>
      </c>
      <c r="AF66">
        <v>9</v>
      </c>
      <c r="AG66">
        <v>3</v>
      </c>
      <c r="AH66">
        <v>6</v>
      </c>
      <c r="AI66">
        <v>9</v>
      </c>
      <c r="AJ66">
        <v>1</v>
      </c>
      <c r="AK66">
        <v>0</v>
      </c>
      <c r="AL66">
        <v>5</v>
      </c>
      <c r="AM66">
        <v>11</v>
      </c>
      <c r="AN66">
        <v>1</v>
      </c>
      <c r="AO66">
        <v>7</v>
      </c>
      <c r="AP66">
        <v>0</v>
      </c>
      <c r="AQ66">
        <v>14</v>
      </c>
      <c r="AR66">
        <v>0</v>
      </c>
      <c r="AS66">
        <v>9</v>
      </c>
      <c r="AT66">
        <v>5</v>
      </c>
      <c r="AU66">
        <v>14</v>
      </c>
      <c r="AV66">
        <v>5</v>
      </c>
      <c r="AW66">
        <v>0</v>
      </c>
      <c r="AX66">
        <v>5</v>
      </c>
      <c r="AY66">
        <f>(18/200)</f>
        <v>0.09</v>
      </c>
      <c r="AZ66">
        <f>(17/200)</f>
        <v>8.5000000000000006E-2</v>
      </c>
      <c r="BA66">
        <f>(13/200)</f>
        <v>6.5000000000000002E-2</v>
      </c>
      <c r="BB66">
        <f>(15/200)</f>
        <v>7.4999999999999997E-2</v>
      </c>
      <c r="BC66">
        <f>(9/200)</f>
        <v>4.4999999999999998E-2</v>
      </c>
      <c r="BD66">
        <f>(11/200)</f>
        <v>5.5E-2</v>
      </c>
      <c r="BE66">
        <f>(14/200)</f>
        <v>7.0000000000000007E-2</v>
      </c>
      <c r="BF66">
        <f>(14/200)</f>
        <v>7.0000000000000007E-2</v>
      </c>
      <c r="BG66">
        <f>(0.09+0.045)</f>
        <v>0.13500000000000001</v>
      </c>
      <c r="BH66">
        <f>(0.085+0.055)</f>
        <v>0.14000000000000001</v>
      </c>
      <c r="BI66">
        <f>(0.065+0.07)</f>
        <v>0.13500000000000001</v>
      </c>
      <c r="BJ66">
        <f>(0.075+0.07)</f>
        <v>0.14500000000000002</v>
      </c>
      <c r="BK66">
        <f>((0.09/0.135)*100)</f>
        <v>66.666666666666657</v>
      </c>
      <c r="BL66">
        <f>((0.085/0.14)*100)</f>
        <v>60.714285714285708</v>
      </c>
      <c r="BM66">
        <f>((0.065/0.135)*100)</f>
        <v>48.148148148148145</v>
      </c>
      <c r="BN66">
        <f>((0.075/0.145)*100)</f>
        <v>51.724137931034484</v>
      </c>
      <c r="BO66">
        <f>((0.045/0.135)*100)</f>
        <v>33.333333333333329</v>
      </c>
      <c r="BP66">
        <f>((0.055/0.14)*100)</f>
        <v>39.285714285714285</v>
      </c>
      <c r="BQ66">
        <f>((0.07/0.135)*100)</f>
        <v>51.851851851851848</v>
      </c>
      <c r="BR66">
        <f>((0.07/0.145)*100)</f>
        <v>48.275862068965523</v>
      </c>
      <c r="BS66">
        <f>((9/18)*100)</f>
        <v>50</v>
      </c>
      <c r="BT66">
        <f>((4/18)*100)</f>
        <v>22.222222222222221</v>
      </c>
      <c r="BU66">
        <f>((9/18)*100)</f>
        <v>50</v>
      </c>
      <c r="BV66">
        <f>((9/17)*100)</f>
        <v>52.941176470588239</v>
      </c>
      <c r="BW66">
        <f>((12/17)*100)</f>
        <v>70.588235294117652</v>
      </c>
      <c r="BX66">
        <f>((3/17)*100)</f>
        <v>17.647058823529413</v>
      </c>
      <c r="BY66">
        <f>((3/13)*100)</f>
        <v>23.076923076923077</v>
      </c>
      <c r="BZ66">
        <f>((10/13)*100)</f>
        <v>76.923076923076934</v>
      </c>
      <c r="CA66">
        <f>((6/13)*100)</f>
        <v>46.153846153846153</v>
      </c>
      <c r="CB66">
        <f>((9/15)*100)</f>
        <v>60</v>
      </c>
      <c r="CC66">
        <f>((3/15)*100)</f>
        <v>20</v>
      </c>
      <c r="CD66">
        <f>((6/15)*100)</f>
        <v>40</v>
      </c>
      <c r="CE66">
        <f>((1/9)*100)</f>
        <v>11.111111111111111</v>
      </c>
      <c r="CF66">
        <f>((0/9)*100)</f>
        <v>0</v>
      </c>
      <c r="CG66">
        <f>((5/9)*100)</f>
        <v>55.555555555555557</v>
      </c>
      <c r="CH66">
        <f>((1/11)*100)</f>
        <v>9.0909090909090917</v>
      </c>
      <c r="CI66">
        <f>((7/11)*100)</f>
        <v>63.636363636363633</v>
      </c>
      <c r="CJ66">
        <f>((0/11)*100)</f>
        <v>0</v>
      </c>
      <c r="CK66">
        <f>((0/14)*100)</f>
        <v>0</v>
      </c>
      <c r="CL66">
        <f>((9/14)*100)</f>
        <v>64.285714285714292</v>
      </c>
      <c r="CM66">
        <f>((5/14)*100)</f>
        <v>35.714285714285715</v>
      </c>
      <c r="CN66">
        <f>((5/14)*100)</f>
        <v>35.714285714285715</v>
      </c>
      <c r="CO66">
        <f>((0/14)*100)</f>
        <v>0</v>
      </c>
      <c r="CP66">
        <f>((5/14)*100)</f>
        <v>35.714285714285715</v>
      </c>
      <c r="CQ66">
        <f>$I66/$BG66</f>
        <v>168.21206122717524</v>
      </c>
      <c r="CR66">
        <f>$J66/$BH66</f>
        <v>161.21722397572867</v>
      </c>
      <c r="CS66">
        <f>$K66/$BI66</f>
        <v>166.42145027293552</v>
      </c>
      <c r="CT66">
        <f>$L66/$BJ66</f>
        <v>154.79272084664456</v>
      </c>
      <c r="CV66">
        <v>0.33333333333333331</v>
      </c>
      <c r="CW66">
        <v>0.48148148148148151</v>
      </c>
      <c r="CX66">
        <v>0.14814814814814814</v>
      </c>
      <c r="CY66">
        <v>0.3571428571428571</v>
      </c>
      <c r="CZ66">
        <v>0.17857142857142858</v>
      </c>
      <c r="DA66">
        <v>0.5</v>
      </c>
      <c r="DB66">
        <v>0.48148148148148145</v>
      </c>
      <c r="DC66">
        <v>0.18518518518518523</v>
      </c>
      <c r="DD66">
        <v>0.25925925925925924</v>
      </c>
      <c r="DE66">
        <v>0.20689655172413793</v>
      </c>
      <c r="DF66">
        <v>0.48275862068965514</v>
      </c>
      <c r="DG66">
        <v>0.31034482758620685</v>
      </c>
    </row>
    <row r="67" spans="1:111" x14ac:dyDescent="0.25">
      <c r="A67">
        <v>101.621073</v>
      </c>
      <c r="B67">
        <v>6.480556</v>
      </c>
      <c r="C67">
        <v>94.932508999999996</v>
      </c>
      <c r="D67">
        <v>8.5058209999999992</v>
      </c>
      <c r="E67">
        <v>101.55355599999999</v>
      </c>
      <c r="F67">
        <v>4.6579519999999999</v>
      </c>
      <c r="G67">
        <v>95.135171999999983</v>
      </c>
      <c r="H67">
        <v>8.9783229999999996</v>
      </c>
      <c r="I67">
        <f>SQRT((ABS($A$68-$A$67)^2+(ABS($B$68-$B$67)^2)))</f>
        <v>22.790628738634567</v>
      </c>
      <c r="J67">
        <f>SQRT((ABS($C$68-$C$67)^2+(ABS($D$68-$D$67)^2)))</f>
        <v>23.723628164112778</v>
      </c>
      <c r="K67">
        <f>SQRT((ABS($E$68-$E$67)^2+(ABS($F$68-$F$67)^2)))</f>
        <v>21.63231970856409</v>
      </c>
      <c r="L67">
        <f>SQRT((ABS($G$68-$G$67)^2+(ABS($H$68-$H$67)^2)))</f>
        <v>22.399552230761238</v>
      </c>
      <c r="M67">
        <f>ABS($B$67-$D$67)</f>
        <v>2.0252649999999992</v>
      </c>
      <c r="N67">
        <f>ABS($F$67-$H$67)</f>
        <v>4.3203709999999997</v>
      </c>
      <c r="Q67">
        <f>SQRT((ABS($A$67-$E$67)^2+(ABS($B$67-$F$67)^2)))</f>
        <v>1.8238541296126183</v>
      </c>
      <c r="R67">
        <f>SQRT((ABS($C$67-$G$67)^2+(ABS($D$67-$H$67)^2)))</f>
        <v>0.51413075338185632</v>
      </c>
      <c r="S67">
        <v>18</v>
      </c>
      <c r="T67">
        <v>11</v>
      </c>
      <c r="U67">
        <v>3</v>
      </c>
      <c r="V67">
        <v>9</v>
      </c>
      <c r="W67">
        <v>18</v>
      </c>
      <c r="X67">
        <v>11</v>
      </c>
      <c r="Y67">
        <v>10</v>
      </c>
      <c r="Z67">
        <v>5</v>
      </c>
      <c r="AA67">
        <v>12</v>
      </c>
      <c r="AB67">
        <v>0</v>
      </c>
      <c r="AC67">
        <v>7</v>
      </c>
      <c r="AD67">
        <v>7</v>
      </c>
      <c r="AE67">
        <v>16</v>
      </c>
      <c r="AF67">
        <v>9</v>
      </c>
      <c r="AG67">
        <v>4</v>
      </c>
      <c r="AH67">
        <v>7</v>
      </c>
      <c r="AI67">
        <v>10</v>
      </c>
      <c r="AJ67">
        <v>3</v>
      </c>
      <c r="AK67">
        <v>0</v>
      </c>
      <c r="AL67">
        <v>4</v>
      </c>
      <c r="AM67">
        <v>12</v>
      </c>
      <c r="AN67">
        <v>3</v>
      </c>
      <c r="AO67">
        <v>9</v>
      </c>
      <c r="AP67">
        <v>0</v>
      </c>
      <c r="AQ67">
        <v>15</v>
      </c>
      <c r="AR67">
        <v>0</v>
      </c>
      <c r="AS67">
        <v>7</v>
      </c>
      <c r="AT67">
        <v>6</v>
      </c>
      <c r="AU67">
        <v>13</v>
      </c>
      <c r="AV67">
        <v>4</v>
      </c>
      <c r="AW67">
        <v>0</v>
      </c>
      <c r="AX67">
        <v>6</v>
      </c>
      <c r="AY67">
        <f>(18/200)</f>
        <v>0.09</v>
      </c>
      <c r="AZ67">
        <f>(18/200)</f>
        <v>0.09</v>
      </c>
      <c r="BA67">
        <f>(12/200)</f>
        <v>0.06</v>
      </c>
      <c r="BB67">
        <f>(16/200)</f>
        <v>0.08</v>
      </c>
      <c r="BC67">
        <f>(10/200)</f>
        <v>0.05</v>
      </c>
      <c r="BD67">
        <f>(12/200)</f>
        <v>0.06</v>
      </c>
      <c r="BE67">
        <f>(15/200)</f>
        <v>7.4999999999999997E-2</v>
      </c>
      <c r="BF67">
        <f>(13/200)</f>
        <v>6.5000000000000002E-2</v>
      </c>
      <c r="BG67">
        <f>(0.09+0.05)</f>
        <v>0.14000000000000001</v>
      </c>
      <c r="BH67">
        <f>(0.09+0.06)</f>
        <v>0.15</v>
      </c>
      <c r="BI67">
        <f>(0.06+0.075)</f>
        <v>0.13500000000000001</v>
      </c>
      <c r="BJ67">
        <f>(0.08+0.065)</f>
        <v>0.14500000000000002</v>
      </c>
      <c r="BK67">
        <f>((0.09/0.14)*100)</f>
        <v>64.285714285714278</v>
      </c>
      <c r="BL67">
        <f>((0.09/0.15)*100)</f>
        <v>60</v>
      </c>
      <c r="BM67">
        <f>((0.06/0.135)*100)</f>
        <v>44.444444444444443</v>
      </c>
      <c r="BN67">
        <f>((0.08/0.145)*100)</f>
        <v>55.172413793103459</v>
      </c>
      <c r="BO67">
        <f>((0.05/0.14)*100)</f>
        <v>35.714285714285715</v>
      </c>
      <c r="BP67">
        <f>((0.06/0.15)*100)</f>
        <v>40</v>
      </c>
      <c r="BQ67">
        <f>((0.075/0.135)*100)</f>
        <v>55.55555555555555</v>
      </c>
      <c r="BR67">
        <f>((0.065/0.145)*100)</f>
        <v>44.827586206896555</v>
      </c>
      <c r="BS67">
        <f>((11/18)*100)</f>
        <v>61.111111111111114</v>
      </c>
      <c r="BT67">
        <f>((3/18)*100)</f>
        <v>16.666666666666664</v>
      </c>
      <c r="BU67">
        <f>((9/18)*100)</f>
        <v>50</v>
      </c>
      <c r="BV67">
        <f>((11/18)*100)</f>
        <v>61.111111111111114</v>
      </c>
      <c r="BW67">
        <f>((10/18)*100)</f>
        <v>55.555555555555557</v>
      </c>
      <c r="BX67">
        <f>((5/18)*100)</f>
        <v>27.777777777777779</v>
      </c>
      <c r="BY67">
        <f>((0/12)*100)</f>
        <v>0</v>
      </c>
      <c r="BZ67">
        <f>((7/12)*100)</f>
        <v>58.333333333333336</v>
      </c>
      <c r="CA67">
        <f>((7/12)*100)</f>
        <v>58.333333333333336</v>
      </c>
      <c r="CB67">
        <f>((9/16)*100)</f>
        <v>56.25</v>
      </c>
      <c r="CC67">
        <f>((4/16)*100)</f>
        <v>25</v>
      </c>
      <c r="CD67">
        <f>((7/16)*100)</f>
        <v>43.75</v>
      </c>
      <c r="CE67">
        <f>((3/10)*100)</f>
        <v>30</v>
      </c>
      <c r="CF67">
        <f>((0/10)*100)</f>
        <v>0</v>
      </c>
      <c r="CG67">
        <f>((4/10)*100)</f>
        <v>40</v>
      </c>
      <c r="CH67">
        <f>((3/12)*100)</f>
        <v>25</v>
      </c>
      <c r="CI67">
        <f>((9/12)*100)</f>
        <v>75</v>
      </c>
      <c r="CJ67">
        <f>((0/12)*100)</f>
        <v>0</v>
      </c>
      <c r="CK67">
        <f>((0/15)*100)</f>
        <v>0</v>
      </c>
      <c r="CL67">
        <f>((7/15)*100)</f>
        <v>46.666666666666664</v>
      </c>
      <c r="CM67">
        <f>((6/15)*100)</f>
        <v>40</v>
      </c>
      <c r="CN67">
        <f>((4/13)*100)</f>
        <v>30.76923076923077</v>
      </c>
      <c r="CO67">
        <f>((0/13)*100)</f>
        <v>0</v>
      </c>
      <c r="CP67">
        <f>((6/13)*100)</f>
        <v>46.153846153846153</v>
      </c>
      <c r="CQ67">
        <f>$I67/$BG67</f>
        <v>162.79020527596117</v>
      </c>
      <c r="CR67">
        <f>$J67/$BH67</f>
        <v>158.15752109408518</v>
      </c>
      <c r="CS67">
        <f>$K67/$BI67</f>
        <v>160.23940524862289</v>
      </c>
      <c r="CT67">
        <f>$L67/$BJ67</f>
        <v>154.47967055697404</v>
      </c>
      <c r="CV67">
        <v>0.25</v>
      </c>
      <c r="CW67">
        <v>0.4642857142857143</v>
      </c>
      <c r="CX67">
        <v>0.2142857142857143</v>
      </c>
      <c r="CY67">
        <v>0.30000000000000004</v>
      </c>
      <c r="CZ67">
        <v>0.26666666666666666</v>
      </c>
      <c r="DA67">
        <v>0.5</v>
      </c>
      <c r="DB67">
        <v>0.44444444444444442</v>
      </c>
      <c r="DC67">
        <v>0.29629629629629628</v>
      </c>
      <c r="DD67">
        <v>0.18518518518518517</v>
      </c>
      <c r="DE67">
        <v>0.2413793103448276</v>
      </c>
      <c r="DF67">
        <v>0.48275862068965519</v>
      </c>
      <c r="DG67">
        <v>0.24137931034482762</v>
      </c>
    </row>
    <row r="68" spans="1:111" x14ac:dyDescent="0.25">
      <c r="A68">
        <v>124.38919899999999</v>
      </c>
      <c r="B68">
        <v>5.4680359999999997</v>
      </c>
      <c r="C68">
        <v>118.646531</v>
      </c>
      <c r="D68">
        <v>7.8307700000000002</v>
      </c>
      <c r="E68">
        <v>123.17312699999999</v>
      </c>
      <c r="F68">
        <v>3.9153850000000001</v>
      </c>
      <c r="G68">
        <v>117.497974</v>
      </c>
      <c r="H68">
        <v>7.6957370000000003</v>
      </c>
      <c r="I68">
        <f>SQRT((ABS($A$69-$A$68)^2+(ABS($B$69-$B$68)^2)))</f>
        <v>30.619792973272354</v>
      </c>
      <c r="J68">
        <f>SQRT((ABS($C$69-$C$68)^2+(ABS($D$69-$D$68)^2)))</f>
        <v>31.372565578235587</v>
      </c>
      <c r="K68">
        <f>SQRT((ABS($E$69-$E$68)^2+(ABS($F$69-$F$68)^2)))</f>
        <v>31.639671451163785</v>
      </c>
      <c r="L68">
        <f>SQRT((ABS($G$69-$G$68)^2+(ABS($H$69-$H$68)^2)))</f>
        <v>30.499489256930275</v>
      </c>
      <c r="M68">
        <f>ABS($B$68-$D$68)</f>
        <v>2.3627340000000006</v>
      </c>
      <c r="N68">
        <f>ABS($F$68-$H$68)</f>
        <v>3.7803520000000002</v>
      </c>
      <c r="Q68">
        <f>SQRT((ABS($A$68-$E$68)^2+(ABS($B$68-$F$68)^2)))</f>
        <v>1.972195790733007</v>
      </c>
      <c r="R68">
        <f>SQRT((ABS($C$68-$G$68)^2+(ABS($D$68-$H$68)^2)))</f>
        <v>1.1564675063909027</v>
      </c>
      <c r="S68">
        <v>19</v>
      </c>
      <c r="T68">
        <v>12</v>
      </c>
      <c r="U68">
        <v>3</v>
      </c>
      <c r="V68">
        <v>11</v>
      </c>
      <c r="W68">
        <v>19</v>
      </c>
      <c r="X68">
        <v>12</v>
      </c>
      <c r="Y68">
        <v>7</v>
      </c>
      <c r="Z68">
        <v>6</v>
      </c>
      <c r="AA68">
        <v>17</v>
      </c>
      <c r="AB68">
        <v>6</v>
      </c>
      <c r="AC68">
        <v>9</v>
      </c>
      <c r="AD68">
        <v>8</v>
      </c>
      <c r="AE68">
        <v>16</v>
      </c>
      <c r="AF68">
        <v>11</v>
      </c>
      <c r="AG68">
        <v>4</v>
      </c>
      <c r="AH68">
        <v>8</v>
      </c>
      <c r="AI68">
        <v>12</v>
      </c>
      <c r="AJ68">
        <v>5</v>
      </c>
      <c r="AK68">
        <v>0</v>
      </c>
      <c r="AL68">
        <v>5</v>
      </c>
      <c r="AM68">
        <v>12</v>
      </c>
      <c r="AN68">
        <v>5</v>
      </c>
      <c r="AO68">
        <v>7</v>
      </c>
      <c r="AP68">
        <v>0</v>
      </c>
      <c r="AQ68">
        <v>16</v>
      </c>
      <c r="AR68">
        <v>0</v>
      </c>
      <c r="AS68">
        <v>4</v>
      </c>
      <c r="AT68">
        <v>8</v>
      </c>
      <c r="AU68">
        <v>13</v>
      </c>
      <c r="AV68">
        <v>5</v>
      </c>
      <c r="AW68">
        <v>0</v>
      </c>
      <c r="AX68">
        <v>8</v>
      </c>
      <c r="AY68">
        <f>(19/200)</f>
        <v>9.5000000000000001E-2</v>
      </c>
      <c r="AZ68">
        <f>(19/200)</f>
        <v>9.5000000000000001E-2</v>
      </c>
      <c r="BA68">
        <f>(17/200)</f>
        <v>8.5000000000000006E-2</v>
      </c>
      <c r="BB68">
        <f>(16/200)</f>
        <v>0.08</v>
      </c>
      <c r="BC68">
        <f>(12/200)</f>
        <v>0.06</v>
      </c>
      <c r="BD68">
        <f>(12/200)</f>
        <v>0.06</v>
      </c>
      <c r="BE68">
        <f>(16/200)</f>
        <v>0.08</v>
      </c>
      <c r="BF68">
        <f>(13/200)</f>
        <v>6.5000000000000002E-2</v>
      </c>
      <c r="BG68">
        <f>(0.095+0.06)</f>
        <v>0.155</v>
      </c>
      <c r="BH68">
        <f>(0.095+0.06)</f>
        <v>0.155</v>
      </c>
      <c r="BI68">
        <f>(0.085+0.08)</f>
        <v>0.16500000000000001</v>
      </c>
      <c r="BJ68">
        <f>(0.08+0.065)</f>
        <v>0.14500000000000002</v>
      </c>
      <c r="BK68">
        <f>((0.095/0.155)*100)</f>
        <v>61.29032258064516</v>
      </c>
      <c r="BL68">
        <f>((0.095/0.155)*100)</f>
        <v>61.29032258064516</v>
      </c>
      <c r="BM68">
        <f>((0.085/0.165)*100)</f>
        <v>51.515151515151516</v>
      </c>
      <c r="BN68">
        <f>((0.08/0.145)*100)</f>
        <v>55.172413793103459</v>
      </c>
      <c r="BO68">
        <f>((0.06/0.155)*100)</f>
        <v>38.70967741935484</v>
      </c>
      <c r="BP68">
        <f>((0.06/0.155)*100)</f>
        <v>38.70967741935484</v>
      </c>
      <c r="BQ68">
        <f>((0.08/0.165)*100)</f>
        <v>48.484848484848484</v>
      </c>
      <c r="BR68">
        <f>((0.065/0.145)*100)</f>
        <v>44.827586206896555</v>
      </c>
      <c r="BS68">
        <f>((12/19)*100)</f>
        <v>63.157894736842103</v>
      </c>
      <c r="BT68">
        <f>((3/19)*100)</f>
        <v>15.789473684210526</v>
      </c>
      <c r="BU68">
        <f>((11/19)*100)</f>
        <v>57.894736842105267</v>
      </c>
      <c r="BV68">
        <f>((12/19)*100)</f>
        <v>63.157894736842103</v>
      </c>
      <c r="BW68">
        <f>((7/19)*100)</f>
        <v>36.84210526315789</v>
      </c>
      <c r="BX68">
        <f>((6/19)*100)</f>
        <v>31.578947368421051</v>
      </c>
      <c r="BY68">
        <f>((6/17)*100)</f>
        <v>35.294117647058826</v>
      </c>
      <c r="BZ68">
        <f>((9/17)*100)</f>
        <v>52.941176470588239</v>
      </c>
      <c r="CA68">
        <f>((8/17)*100)</f>
        <v>47.058823529411761</v>
      </c>
      <c r="CB68">
        <f>((11/16)*100)</f>
        <v>68.75</v>
      </c>
      <c r="CC68">
        <f>((4/16)*100)</f>
        <v>25</v>
      </c>
      <c r="CD68">
        <f>((8/16)*100)</f>
        <v>50</v>
      </c>
      <c r="CE68">
        <f>((5/12)*100)</f>
        <v>41.666666666666671</v>
      </c>
      <c r="CF68">
        <f>((0/12)*100)</f>
        <v>0</v>
      </c>
      <c r="CG68">
        <f>((5/12)*100)</f>
        <v>41.666666666666671</v>
      </c>
      <c r="CH68">
        <f>((5/12)*100)</f>
        <v>41.666666666666671</v>
      </c>
      <c r="CI68">
        <f>((7/12)*100)</f>
        <v>58.333333333333336</v>
      </c>
      <c r="CJ68">
        <f>((0/12)*100)</f>
        <v>0</v>
      </c>
      <c r="CK68">
        <f>((0/16)*100)</f>
        <v>0</v>
      </c>
      <c r="CL68">
        <f>((4/16)*100)</f>
        <v>25</v>
      </c>
      <c r="CM68">
        <f>((8/16)*100)</f>
        <v>50</v>
      </c>
      <c r="CN68">
        <f>((5/13)*100)</f>
        <v>38.461538461538467</v>
      </c>
      <c r="CO68">
        <f>((0/13)*100)</f>
        <v>0</v>
      </c>
      <c r="CP68">
        <f>((8/13)*100)</f>
        <v>61.53846153846154</v>
      </c>
      <c r="CQ68">
        <f>$I68/$BG68</f>
        <v>197.54705144046679</v>
      </c>
      <c r="CR68">
        <f>$J68/$BH68</f>
        <v>202.40364889184249</v>
      </c>
      <c r="CS68">
        <f>$K68/$BI68</f>
        <v>191.75558455250777</v>
      </c>
      <c r="CT68">
        <f>$L68/$BJ68</f>
        <v>210.34130522020877</v>
      </c>
      <c r="CV68">
        <v>0.22580645161290322</v>
      </c>
      <c r="CW68">
        <v>0.38709677419354838</v>
      </c>
      <c r="CX68">
        <v>0.22580645161290325</v>
      </c>
      <c r="CY68">
        <v>0.22580645161290325</v>
      </c>
      <c r="CZ68">
        <v>0.38709677419354838</v>
      </c>
      <c r="DA68">
        <v>0.45161290322580649</v>
      </c>
      <c r="DB68">
        <v>0.42424242424242425</v>
      </c>
      <c r="DC68">
        <v>0.36363636363636365</v>
      </c>
      <c r="DD68">
        <v>0.27272727272727271</v>
      </c>
      <c r="DE68">
        <v>0.17241379310344829</v>
      </c>
      <c r="DF68">
        <v>0.41379310344827586</v>
      </c>
      <c r="DG68">
        <v>0.17241379310344829</v>
      </c>
    </row>
    <row r="69" spans="1:111" x14ac:dyDescent="0.25">
      <c r="A69">
        <v>155.00765200000001</v>
      </c>
      <c r="B69">
        <v>5.1815790000000002</v>
      </c>
      <c r="C69">
        <v>150.00796399999999</v>
      </c>
      <c r="D69">
        <v>6.9950720000000004</v>
      </c>
      <c r="E69">
        <v>154.81278499999999</v>
      </c>
      <c r="F69">
        <v>3.8862100000000002</v>
      </c>
      <c r="G69">
        <v>147.995136</v>
      </c>
      <c r="H69">
        <v>7.3189679999999999</v>
      </c>
      <c r="I69">
        <f>SQRT((ABS($A$70-$A$69)^2+(ABS($B$70-$B$69)^2)))</f>
        <v>24.247213383878581</v>
      </c>
      <c r="J69">
        <f>SQRT((ABS($C$70-$C$69)^2+(ABS($D$70-$D$69)^2)))</f>
        <v>19.90684592658279</v>
      </c>
      <c r="K69">
        <f>SQRT((ABS($E$70-$E$69)^2+(ABS($F$70-$F$69)^2)))</f>
        <v>23.511211641132995</v>
      </c>
      <c r="L69">
        <f>SQRT((ABS($G$70-$G$69)^2+(ABS($H$70-$H$69)^2)))</f>
        <v>20.745695350362432</v>
      </c>
      <c r="M69">
        <f>ABS($B$69-$D$69)</f>
        <v>1.8134930000000002</v>
      </c>
      <c r="N69">
        <f>ABS($F$69-$H$69)</f>
        <v>3.4327579999999998</v>
      </c>
      <c r="Q69">
        <f>SQRT((ABS($A$69-$E$69)^2+(ABS($B$69-$F$69)^2)))</f>
        <v>1.3099442712764564</v>
      </c>
      <c r="R69">
        <f>SQRT((ABS($C$69-$G$69)^2+(ABS($D$69-$H$69)^2)))</f>
        <v>2.0387214563053822</v>
      </c>
      <c r="S69">
        <v>22</v>
      </c>
      <c r="T69">
        <v>9</v>
      </c>
      <c r="U69">
        <v>7</v>
      </c>
      <c r="V69">
        <v>13</v>
      </c>
      <c r="W69">
        <v>15</v>
      </c>
      <c r="X69">
        <v>9</v>
      </c>
      <c r="Y69">
        <v>9</v>
      </c>
      <c r="Z69">
        <v>0</v>
      </c>
      <c r="AA69">
        <v>20</v>
      </c>
      <c r="AB69">
        <v>9</v>
      </c>
      <c r="AC69">
        <v>15</v>
      </c>
      <c r="AD69">
        <v>6</v>
      </c>
      <c r="AE69">
        <v>15</v>
      </c>
      <c r="AF69">
        <v>13</v>
      </c>
      <c r="AG69">
        <v>1</v>
      </c>
      <c r="AH69">
        <v>6</v>
      </c>
      <c r="AI69">
        <v>11</v>
      </c>
      <c r="AJ69">
        <v>5</v>
      </c>
      <c r="AK69">
        <v>0</v>
      </c>
      <c r="AL69">
        <v>6</v>
      </c>
      <c r="AM69">
        <v>12</v>
      </c>
      <c r="AN69">
        <v>5</v>
      </c>
      <c r="AO69">
        <v>4</v>
      </c>
      <c r="AP69">
        <v>0</v>
      </c>
      <c r="AQ69">
        <v>15</v>
      </c>
      <c r="AR69">
        <v>0</v>
      </c>
      <c r="AS69">
        <v>9</v>
      </c>
      <c r="AT69">
        <v>6</v>
      </c>
      <c r="AU69">
        <v>15</v>
      </c>
      <c r="AV69">
        <v>6</v>
      </c>
      <c r="AW69">
        <v>0</v>
      </c>
      <c r="AX69">
        <v>6</v>
      </c>
      <c r="AY69">
        <f>(22/200)</f>
        <v>0.11</v>
      </c>
      <c r="AZ69">
        <f>(15/200)</f>
        <v>7.4999999999999997E-2</v>
      </c>
      <c r="BA69">
        <f>(20/200)</f>
        <v>0.1</v>
      </c>
      <c r="BB69">
        <f>(15/200)</f>
        <v>7.4999999999999997E-2</v>
      </c>
      <c r="BC69">
        <f>(11/200)</f>
        <v>5.5E-2</v>
      </c>
      <c r="BD69">
        <f>(12/200)</f>
        <v>0.06</v>
      </c>
      <c r="BE69">
        <f>(15/200)</f>
        <v>7.4999999999999997E-2</v>
      </c>
      <c r="BF69">
        <f>(15/200)</f>
        <v>7.4999999999999997E-2</v>
      </c>
      <c r="BG69">
        <f>(0.11+0.055)</f>
        <v>0.16500000000000001</v>
      </c>
      <c r="BH69">
        <f>(0.075+0.06)</f>
        <v>0.13500000000000001</v>
      </c>
      <c r="BI69">
        <f>(0.1+0.075)</f>
        <v>0.17499999999999999</v>
      </c>
      <c r="BJ69">
        <f>(0.075+0.075)</f>
        <v>0.15</v>
      </c>
      <c r="BK69">
        <f>((0.11/0.165)*100)</f>
        <v>66.666666666666657</v>
      </c>
      <c r="BL69">
        <f>((0.075/0.135)*100)</f>
        <v>55.55555555555555</v>
      </c>
      <c r="BM69">
        <f>((0.1/0.175)*100)</f>
        <v>57.142857142857153</v>
      </c>
      <c r="BN69">
        <f>((0.075/0.15)*100)</f>
        <v>50</v>
      </c>
      <c r="BO69">
        <f>((0.055/0.165)*100)</f>
        <v>33.333333333333329</v>
      </c>
      <c r="BP69">
        <f>((0.06/0.135)*100)</f>
        <v>44.444444444444443</v>
      </c>
      <c r="BQ69">
        <f>((0.075/0.175)*100)</f>
        <v>42.857142857142861</v>
      </c>
      <c r="BR69">
        <f>((0.075/0.15)*100)</f>
        <v>50</v>
      </c>
      <c r="BS69">
        <f>((9/22)*100)</f>
        <v>40.909090909090914</v>
      </c>
      <c r="BT69">
        <f>((7/22)*100)</f>
        <v>31.818181818181817</v>
      </c>
      <c r="BU69">
        <f>((13/22)*100)</f>
        <v>59.090909090909093</v>
      </c>
      <c r="BV69">
        <f>((9/15)*100)</f>
        <v>60</v>
      </c>
      <c r="BW69">
        <f>((9/15)*100)</f>
        <v>60</v>
      </c>
      <c r="BX69">
        <f>((0/15)*100)</f>
        <v>0</v>
      </c>
      <c r="BY69">
        <f>((9/20)*100)</f>
        <v>45</v>
      </c>
      <c r="BZ69">
        <f>((15/20)*100)</f>
        <v>75</v>
      </c>
      <c r="CA69">
        <f>((6/20)*100)</f>
        <v>30</v>
      </c>
      <c r="CB69">
        <f>((13/15)*100)</f>
        <v>86.666666666666671</v>
      </c>
      <c r="CC69">
        <f>((1/15)*100)</f>
        <v>6.666666666666667</v>
      </c>
      <c r="CD69">
        <f>((6/15)*100)</f>
        <v>40</v>
      </c>
      <c r="CE69">
        <f>((5/11)*100)</f>
        <v>45.454545454545453</v>
      </c>
      <c r="CF69">
        <f>((0/11)*100)</f>
        <v>0</v>
      </c>
      <c r="CG69">
        <f>((6/11)*100)</f>
        <v>54.54545454545454</v>
      </c>
      <c r="CH69">
        <f>((5/12)*100)</f>
        <v>41.666666666666671</v>
      </c>
      <c r="CI69">
        <f>((4/12)*100)</f>
        <v>33.333333333333329</v>
      </c>
      <c r="CJ69">
        <f>((0/12)*100)</f>
        <v>0</v>
      </c>
      <c r="CK69">
        <f>((0/15)*100)</f>
        <v>0</v>
      </c>
      <c r="CL69">
        <f>((9/15)*100)</f>
        <v>60</v>
      </c>
      <c r="CM69">
        <f>((6/15)*100)</f>
        <v>40</v>
      </c>
      <c r="CN69">
        <f>((6/15)*100)</f>
        <v>40</v>
      </c>
      <c r="CO69">
        <f>((0/15)*100)</f>
        <v>0</v>
      </c>
      <c r="CP69">
        <f>((6/15)*100)</f>
        <v>40</v>
      </c>
      <c r="CQ69">
        <f>$I69/$BG69</f>
        <v>146.95280838714291</v>
      </c>
      <c r="CR69">
        <f>$J69/$BH69</f>
        <v>147.45811797468733</v>
      </c>
      <c r="CS69">
        <f>$K69/$BI69</f>
        <v>134.34978080647426</v>
      </c>
      <c r="CT69">
        <f>$L69/$BJ69</f>
        <v>138.3046356690829</v>
      </c>
      <c r="CV69">
        <v>0.39393939393939392</v>
      </c>
      <c r="CW69">
        <v>0.4242424242424242</v>
      </c>
      <c r="CX69">
        <v>0.15151515151515149</v>
      </c>
      <c r="CY69">
        <v>0.2592592592592593</v>
      </c>
      <c r="CZ69">
        <v>0.22222222222222221</v>
      </c>
      <c r="DA69">
        <v>0.44444444444444442</v>
      </c>
      <c r="DB69">
        <v>0.45714285714285713</v>
      </c>
      <c r="DC69">
        <v>0.17142857142857137</v>
      </c>
      <c r="DD69">
        <v>0.4</v>
      </c>
      <c r="DE69">
        <v>6.6666666666666666E-2</v>
      </c>
      <c r="DF69">
        <v>0.5</v>
      </c>
      <c r="DG69">
        <v>0.30000000000000004</v>
      </c>
    </row>
    <row r="70" spans="1:111" x14ac:dyDescent="0.25">
      <c r="A70">
        <v>179.226823</v>
      </c>
      <c r="B70">
        <v>6.3473889999999997</v>
      </c>
      <c r="C70">
        <v>169.87673100000001</v>
      </c>
      <c r="D70">
        <v>8.2257680000000004</v>
      </c>
      <c r="E70">
        <v>178.18791299999998</v>
      </c>
      <c r="F70">
        <v>6.4121680000000003</v>
      </c>
      <c r="G70">
        <v>168.70804899999999</v>
      </c>
      <c r="H70">
        <v>8.4847769999999993</v>
      </c>
      <c r="I70">
        <f>SQRT((ABS($A$71-$A$70)^2+(ABS($B$71-$B$70)^2)))</f>
        <v>22.752400133141109</v>
      </c>
      <c r="J70">
        <f>SQRT((ABS($C$71-$C$70)^2+(ABS($D$71-$D$70)^2)))</f>
        <v>21.044038976761872</v>
      </c>
      <c r="K70">
        <f>SQRT((ABS($E$71-$E$70)^2+(ABS($F$71-$F$70)^2)))</f>
        <v>22.484388197205348</v>
      </c>
      <c r="L70">
        <f>SQRT((ABS($G$71-$G$70)^2+(ABS($H$71-$H$70)^2)))</f>
        <v>23.051839364058964</v>
      </c>
      <c r="M70">
        <f>ABS($B$70-$D$70)</f>
        <v>1.8783790000000007</v>
      </c>
      <c r="N70">
        <f>ABS($F$70-$H$70)</f>
        <v>2.072608999999999</v>
      </c>
      <c r="Q70">
        <f>SQRT((ABS($A$70-$E$70)^2+(ABS($B$70-$F$70)^2)))</f>
        <v>1.0409276184927714</v>
      </c>
      <c r="R70">
        <f>SQRT((ABS($C$70-$G$70)^2+(ABS($D$70-$H$70)^2)))</f>
        <v>1.197039380807934</v>
      </c>
      <c r="S70">
        <v>22</v>
      </c>
      <c r="T70">
        <v>9</v>
      </c>
      <c r="U70">
        <v>8</v>
      </c>
      <c r="V70">
        <v>16</v>
      </c>
      <c r="W70">
        <v>15</v>
      </c>
      <c r="X70">
        <v>5</v>
      </c>
      <c r="Y70">
        <v>15</v>
      </c>
      <c r="Z70">
        <v>1</v>
      </c>
      <c r="AA70">
        <v>21</v>
      </c>
      <c r="AB70">
        <v>7</v>
      </c>
      <c r="AC70">
        <v>20</v>
      </c>
      <c r="AD70">
        <v>6</v>
      </c>
      <c r="AE70">
        <v>18</v>
      </c>
      <c r="AF70">
        <v>16</v>
      </c>
      <c r="AG70">
        <v>6</v>
      </c>
      <c r="AH70">
        <v>5</v>
      </c>
      <c r="AI70">
        <v>11</v>
      </c>
      <c r="AJ70">
        <v>1</v>
      </c>
      <c r="AK70">
        <v>0</v>
      </c>
      <c r="AL70">
        <v>9</v>
      </c>
      <c r="AM70">
        <v>14</v>
      </c>
      <c r="AN70">
        <v>1</v>
      </c>
      <c r="AO70">
        <v>9</v>
      </c>
      <c r="AP70">
        <v>0</v>
      </c>
      <c r="AQ70">
        <v>14</v>
      </c>
      <c r="AR70">
        <v>0</v>
      </c>
      <c r="AS70">
        <v>13</v>
      </c>
      <c r="AT70">
        <v>1</v>
      </c>
      <c r="AU70">
        <v>15</v>
      </c>
      <c r="AV70">
        <v>9</v>
      </c>
      <c r="AW70">
        <v>1</v>
      </c>
      <c r="AX70">
        <v>1</v>
      </c>
      <c r="AY70">
        <f>(22/200)</f>
        <v>0.11</v>
      </c>
      <c r="AZ70">
        <f>(15/200)</f>
        <v>7.4999999999999997E-2</v>
      </c>
      <c r="BA70">
        <f>(21/200)</f>
        <v>0.105</v>
      </c>
      <c r="BB70">
        <f>(18/200)</f>
        <v>0.09</v>
      </c>
      <c r="BC70">
        <f>(11/200)</f>
        <v>5.5E-2</v>
      </c>
      <c r="BD70">
        <f>(14/200)</f>
        <v>7.0000000000000007E-2</v>
      </c>
      <c r="BE70">
        <f>(14/200)</f>
        <v>7.0000000000000007E-2</v>
      </c>
      <c r="BF70">
        <f>(15/200)</f>
        <v>7.4999999999999997E-2</v>
      </c>
      <c r="BG70">
        <f>(0.11+0.055)</f>
        <v>0.16500000000000001</v>
      </c>
      <c r="BH70">
        <f>(0.075+0.07)</f>
        <v>0.14500000000000002</v>
      </c>
      <c r="BI70">
        <f>(0.105+0.07)</f>
        <v>0.17499999999999999</v>
      </c>
      <c r="BJ70">
        <f>(0.09+0.075)</f>
        <v>0.16499999999999998</v>
      </c>
      <c r="BK70">
        <f>((0.11/0.165)*100)</f>
        <v>66.666666666666657</v>
      </c>
      <c r="BL70">
        <f>((0.075/0.145)*100)</f>
        <v>51.724137931034484</v>
      </c>
      <c r="BM70">
        <f>((0.105/0.175)*100)</f>
        <v>60</v>
      </c>
      <c r="BN70">
        <f>((0.09/0.165)*100)</f>
        <v>54.54545454545454</v>
      </c>
      <c r="BO70">
        <f>((0.055/0.165)*100)</f>
        <v>33.333333333333329</v>
      </c>
      <c r="BP70">
        <f>((0.07/0.145)*100)</f>
        <v>48.275862068965523</v>
      </c>
      <c r="BQ70">
        <f>((0.07/0.175)*100)</f>
        <v>40.000000000000007</v>
      </c>
      <c r="BR70">
        <f>((0.075/0.165)*100)</f>
        <v>45.454545454545453</v>
      </c>
      <c r="BS70">
        <f>((9/22)*100)</f>
        <v>40.909090909090914</v>
      </c>
      <c r="BT70">
        <f>((8/22)*100)</f>
        <v>36.363636363636367</v>
      </c>
      <c r="BU70">
        <f>((16/22)*100)</f>
        <v>72.727272727272734</v>
      </c>
      <c r="BV70">
        <f>((5/15)*100)</f>
        <v>33.333333333333329</v>
      </c>
      <c r="BW70">
        <f>((15/15)*100)</f>
        <v>100</v>
      </c>
      <c r="BX70">
        <f>((1/15)*100)</f>
        <v>6.666666666666667</v>
      </c>
      <c r="BY70">
        <f>((7/21)*100)</f>
        <v>33.333333333333329</v>
      </c>
      <c r="BZ70">
        <f>((20/21)*100)</f>
        <v>95.238095238095227</v>
      </c>
      <c r="CA70">
        <f>((6/21)*100)</f>
        <v>28.571428571428569</v>
      </c>
      <c r="CB70">
        <f>((16/18)*100)</f>
        <v>88.888888888888886</v>
      </c>
      <c r="CC70">
        <f>((6/18)*100)</f>
        <v>33.333333333333329</v>
      </c>
      <c r="CD70">
        <f>((5/18)*100)</f>
        <v>27.777777777777779</v>
      </c>
      <c r="CE70">
        <f>((1/11)*100)</f>
        <v>9.0909090909090917</v>
      </c>
      <c r="CF70">
        <f>((0/11)*100)</f>
        <v>0</v>
      </c>
      <c r="CG70">
        <f>((9/11)*100)</f>
        <v>81.818181818181827</v>
      </c>
      <c r="CH70">
        <f>((1/14)*100)</f>
        <v>7.1428571428571423</v>
      </c>
      <c r="CI70">
        <f>((9/14)*100)</f>
        <v>64.285714285714292</v>
      </c>
      <c r="CJ70">
        <f>((0/14)*100)</f>
        <v>0</v>
      </c>
      <c r="CK70">
        <f>((0/14)*100)</f>
        <v>0</v>
      </c>
      <c r="CL70">
        <f>((13/14)*100)</f>
        <v>92.857142857142861</v>
      </c>
      <c r="CM70">
        <f>((1/14)*100)</f>
        <v>7.1428571428571423</v>
      </c>
      <c r="CN70">
        <f>((9/15)*100)</f>
        <v>60</v>
      </c>
      <c r="CO70">
        <f>((1/15)*100)</f>
        <v>6.666666666666667</v>
      </c>
      <c r="CP70">
        <f>((1/15)*100)</f>
        <v>6.666666666666667</v>
      </c>
      <c r="CQ70">
        <f>$I70/$BG70</f>
        <v>137.89333414024912</v>
      </c>
      <c r="CR70">
        <f>$J70/$BH70</f>
        <v>145.1313032880129</v>
      </c>
      <c r="CS70">
        <f>$K70/$BI70</f>
        <v>128.48221826974486</v>
      </c>
      <c r="CT70">
        <f>$L70/$BJ70</f>
        <v>139.70811735793313</v>
      </c>
      <c r="CV70">
        <v>0.48484848484848486</v>
      </c>
      <c r="CW70">
        <v>0.48484848484848486</v>
      </c>
      <c r="CX70">
        <v>6.0606060606060552E-2</v>
      </c>
      <c r="CY70">
        <v>0.44827586206896552</v>
      </c>
      <c r="CZ70">
        <v>0</v>
      </c>
      <c r="DA70">
        <v>0.48275862068965519</v>
      </c>
      <c r="DB70">
        <v>0.48571428571428577</v>
      </c>
      <c r="DC70">
        <v>0</v>
      </c>
      <c r="DD70">
        <v>0.45714285714285713</v>
      </c>
      <c r="DE70">
        <v>6.0606060606060608E-2</v>
      </c>
      <c r="DF70">
        <v>0.4242424242424242</v>
      </c>
      <c r="DG70">
        <v>0.4242424242424242</v>
      </c>
    </row>
    <row r="71" spans="1:111" x14ac:dyDescent="0.25">
      <c r="A71">
        <v>201.95256699999999</v>
      </c>
      <c r="B71">
        <v>5.2463569999999997</v>
      </c>
      <c r="C71">
        <v>190.914388</v>
      </c>
      <c r="D71">
        <v>7.7075360000000002</v>
      </c>
      <c r="E71">
        <v>200.654008</v>
      </c>
      <c r="F71">
        <v>5.5053669999999997</v>
      </c>
      <c r="G71">
        <v>191.758432</v>
      </c>
      <c r="H71">
        <v>8.7438939999999992</v>
      </c>
      <c r="I71">
        <f>SQRT((ABS($A$72-$A$71)^2+(ABS($B$72-$B$71)^2)))</f>
        <v>19.501873891886824</v>
      </c>
      <c r="J71">
        <f>SQRT((ABS($C$72-$C$71)^2+(ABS($D$72-$D$71)^2)))</f>
        <v>21.32571769772872</v>
      </c>
      <c r="K71">
        <f>SQRT((ABS($E$72-$E$71)^2+(ABS($F$72-$F$71)^2)))</f>
        <v>18.518383629169282</v>
      </c>
      <c r="L71">
        <f>SQRT((ABS($G$72-$G$71)^2+(ABS($H$72-$H$71)^2)))</f>
        <v>19.709633389438636</v>
      </c>
      <c r="M71">
        <f>ABS($B$71-$D$71)</f>
        <v>2.4611790000000004</v>
      </c>
      <c r="N71">
        <f>ABS($F$71-$H$71)</f>
        <v>3.2385269999999995</v>
      </c>
      <c r="Q71">
        <f>SQRT((ABS($A$71-$E$71)^2+(ABS($B$71-$F$71)^2)))</f>
        <v>1.3241380806324379</v>
      </c>
      <c r="R71">
        <f>SQRT((ABS($C$71-$G$71)^2+(ABS($D$71-$H$71)^2)))</f>
        <v>1.3365807787410353</v>
      </c>
      <c r="S71">
        <v>22</v>
      </c>
      <c r="T71">
        <v>8</v>
      </c>
      <c r="U71">
        <v>9</v>
      </c>
      <c r="V71">
        <v>18</v>
      </c>
      <c r="W71">
        <v>21</v>
      </c>
      <c r="X71">
        <v>7</v>
      </c>
      <c r="Y71">
        <v>20</v>
      </c>
      <c r="Z71">
        <v>6</v>
      </c>
      <c r="AA71">
        <v>20</v>
      </c>
      <c r="AB71">
        <v>8</v>
      </c>
      <c r="AC71">
        <v>18</v>
      </c>
      <c r="AD71">
        <v>4</v>
      </c>
      <c r="AE71">
        <v>18</v>
      </c>
      <c r="AF71">
        <v>18</v>
      </c>
      <c r="AG71">
        <v>4</v>
      </c>
      <c r="AH71">
        <v>5</v>
      </c>
      <c r="AI71">
        <v>14</v>
      </c>
      <c r="AJ71">
        <v>0</v>
      </c>
      <c r="AK71">
        <v>0</v>
      </c>
      <c r="AL71">
        <v>12</v>
      </c>
      <c r="AM71">
        <v>13</v>
      </c>
      <c r="AN71">
        <v>0</v>
      </c>
      <c r="AO71">
        <v>13</v>
      </c>
      <c r="AP71">
        <v>1</v>
      </c>
      <c r="AQ71">
        <v>13</v>
      </c>
      <c r="AR71">
        <v>0</v>
      </c>
      <c r="AS71">
        <v>13</v>
      </c>
      <c r="AT71">
        <v>0</v>
      </c>
      <c r="AU71">
        <v>15</v>
      </c>
      <c r="AV71">
        <v>12</v>
      </c>
      <c r="AW71">
        <v>0</v>
      </c>
      <c r="AX71">
        <v>0</v>
      </c>
      <c r="AY71">
        <f>(22/200)</f>
        <v>0.11</v>
      </c>
      <c r="AZ71">
        <f>(21/200)</f>
        <v>0.105</v>
      </c>
      <c r="BA71">
        <f>(20/200)</f>
        <v>0.1</v>
      </c>
      <c r="BB71">
        <f>(18/200)</f>
        <v>0.09</v>
      </c>
      <c r="BC71">
        <f>(14/200)</f>
        <v>7.0000000000000007E-2</v>
      </c>
      <c r="BD71">
        <f>(13/200)</f>
        <v>6.5000000000000002E-2</v>
      </c>
      <c r="BE71">
        <f>(13/200)</f>
        <v>6.5000000000000002E-2</v>
      </c>
      <c r="BF71">
        <f>(15/200)</f>
        <v>7.4999999999999997E-2</v>
      </c>
      <c r="BG71">
        <f>(0.11+0.07)</f>
        <v>0.18</v>
      </c>
      <c r="BH71">
        <f>(0.105+0.065)</f>
        <v>0.16999999999999998</v>
      </c>
      <c r="BI71">
        <f>(0.1+0.065)</f>
        <v>0.16500000000000001</v>
      </c>
      <c r="BJ71">
        <f>(0.09+0.075)</f>
        <v>0.16499999999999998</v>
      </c>
      <c r="BK71">
        <f>((0.11/0.18)*100)</f>
        <v>61.111111111111114</v>
      </c>
      <c r="BL71">
        <f>((0.105/0.17)*100)</f>
        <v>61.764705882352935</v>
      </c>
      <c r="BM71">
        <f>((0.1/0.165)*100)</f>
        <v>60.606060606060609</v>
      </c>
      <c r="BN71">
        <f>((0.09/0.165)*100)</f>
        <v>54.54545454545454</v>
      </c>
      <c r="BO71">
        <f>((0.07/0.18)*100)</f>
        <v>38.888888888888893</v>
      </c>
      <c r="BP71">
        <f>((0.065/0.17)*100)</f>
        <v>38.235294117647058</v>
      </c>
      <c r="BQ71">
        <f>((0.065/0.165)*100)</f>
        <v>39.393939393939391</v>
      </c>
      <c r="BR71">
        <f>((0.075/0.165)*100)</f>
        <v>45.454545454545453</v>
      </c>
      <c r="BS71">
        <f>((8/22)*100)</f>
        <v>36.363636363636367</v>
      </c>
      <c r="BT71">
        <f>((9/22)*100)</f>
        <v>40.909090909090914</v>
      </c>
      <c r="BU71">
        <f>((18/22)*100)</f>
        <v>81.818181818181827</v>
      </c>
      <c r="BV71">
        <f>((7/21)*100)</f>
        <v>33.333333333333329</v>
      </c>
      <c r="BW71">
        <f>((20/21)*100)</f>
        <v>95.238095238095227</v>
      </c>
      <c r="BX71">
        <f>((6/21)*100)</f>
        <v>28.571428571428569</v>
      </c>
      <c r="BY71">
        <f>((8/20)*100)</f>
        <v>40</v>
      </c>
      <c r="BZ71">
        <f>((18/20)*100)</f>
        <v>90</v>
      </c>
      <c r="CA71">
        <f>((4/20)*100)</f>
        <v>20</v>
      </c>
      <c r="CB71">
        <f>((18/18)*100)</f>
        <v>100</v>
      </c>
      <c r="CC71">
        <f>((4/18)*100)</f>
        <v>22.222222222222221</v>
      </c>
      <c r="CD71">
        <f>((5/18)*100)</f>
        <v>27.777777777777779</v>
      </c>
      <c r="CE71">
        <f>((0/14)*100)</f>
        <v>0</v>
      </c>
      <c r="CF71">
        <f>((0/14)*100)</f>
        <v>0</v>
      </c>
      <c r="CG71">
        <f>((12/14)*100)</f>
        <v>85.714285714285708</v>
      </c>
      <c r="CH71">
        <f>((0/13)*100)</f>
        <v>0</v>
      </c>
      <c r="CI71">
        <f>((13/13)*100)</f>
        <v>100</v>
      </c>
      <c r="CJ71">
        <f>((1/13)*100)</f>
        <v>7.6923076923076925</v>
      </c>
      <c r="CK71">
        <f>((0/13)*100)</f>
        <v>0</v>
      </c>
      <c r="CL71">
        <f>((13/13)*100)</f>
        <v>100</v>
      </c>
      <c r="CM71">
        <f>((0/13)*100)</f>
        <v>0</v>
      </c>
      <c r="CN71">
        <f>((12/15)*100)</f>
        <v>80</v>
      </c>
      <c r="CO71">
        <f>((0/15)*100)</f>
        <v>0</v>
      </c>
      <c r="CP71">
        <f>((0/15)*100)</f>
        <v>0</v>
      </c>
      <c r="CQ71">
        <f>$I71/$BG71</f>
        <v>108.34374384381569</v>
      </c>
      <c r="CR71">
        <f>$J71/$BH71</f>
        <v>125.44539822193366</v>
      </c>
      <c r="CS71">
        <f>$K71/$BI71</f>
        <v>112.2326280555714</v>
      </c>
      <c r="CT71">
        <f>$L71/$BJ71</f>
        <v>119.45232357235538</v>
      </c>
      <c r="CV71">
        <v>0.47222222222222221</v>
      </c>
      <c r="CW71">
        <v>0.5</v>
      </c>
      <c r="CX71">
        <v>5.555555555555558E-2</v>
      </c>
      <c r="CY71">
        <v>0.5</v>
      </c>
      <c r="CZ71">
        <v>3.125E-2</v>
      </c>
      <c r="DA71">
        <v>0.44117647058823528</v>
      </c>
      <c r="DB71">
        <v>0.45454545454545453</v>
      </c>
      <c r="DC71">
        <v>2.8571428571428571E-2</v>
      </c>
      <c r="DD71">
        <v>0.48484848484848486</v>
      </c>
      <c r="DE71">
        <v>2.777777777777779E-2</v>
      </c>
      <c r="DF71">
        <v>0.45454545454545459</v>
      </c>
      <c r="DG71">
        <v>0.48484848484848486</v>
      </c>
    </row>
    <row r="72" spans="1:111" x14ac:dyDescent="0.25">
      <c r="A72">
        <v>221.45035100000001</v>
      </c>
      <c r="B72">
        <v>5.6457369999999996</v>
      </c>
      <c r="C72">
        <v>212.23424</v>
      </c>
      <c r="D72">
        <v>7.2073900000000002</v>
      </c>
      <c r="E72">
        <v>219.161315</v>
      </c>
      <c r="F72">
        <v>4.8649610000000001</v>
      </c>
      <c r="G72">
        <v>211.45117500000001</v>
      </c>
      <c r="H72">
        <v>7.9280989999999996</v>
      </c>
      <c r="I72">
        <f>SQRT((ABS($A$73-$A$72)^2+(ABS($B$73-$B$72)^2)))</f>
        <v>18.311886188976608</v>
      </c>
      <c r="J72">
        <f>SQRT((ABS($C$73-$C$72)^2+(ABS($D$73-$D$72)^2)))</f>
        <v>18.860012880764987</v>
      </c>
      <c r="K72">
        <f>SQRT((ABS($E$73-$E$72)^2+(ABS($F$73-$F$72)^2)))</f>
        <v>17.532963358257625</v>
      </c>
      <c r="L72">
        <f>SQRT((ABS($G$73-$G$72)^2+(ABS($H$73-$H$72)^2)))</f>
        <v>17.441722262913839</v>
      </c>
      <c r="M72">
        <f>ABS($B$72-$D$72)</f>
        <v>1.5616530000000006</v>
      </c>
      <c r="N72">
        <f>ABS($F$72-$H$72)</f>
        <v>3.0631379999999995</v>
      </c>
      <c r="Q72">
        <f>SQRT((ABS($A$72-$E$72)^2+(ABS($B$72-$F$72)^2)))</f>
        <v>2.4185319868614608</v>
      </c>
      <c r="R72">
        <f>SQRT((ABS($C$72-$G$72)^2+(ABS($D$72-$H$72)^2)))</f>
        <v>1.0642425742780586</v>
      </c>
      <c r="S72">
        <v>19</v>
      </c>
      <c r="T72">
        <v>2</v>
      </c>
      <c r="U72">
        <v>3</v>
      </c>
      <c r="V72">
        <v>15</v>
      </c>
      <c r="W72">
        <v>18</v>
      </c>
      <c r="X72">
        <v>6</v>
      </c>
      <c r="Y72">
        <v>18</v>
      </c>
      <c r="Z72">
        <v>4</v>
      </c>
      <c r="AA72">
        <v>18</v>
      </c>
      <c r="AB72">
        <v>0</v>
      </c>
      <c r="AC72">
        <v>18</v>
      </c>
      <c r="AD72">
        <v>2</v>
      </c>
      <c r="AE72">
        <v>19</v>
      </c>
      <c r="AF72">
        <v>15</v>
      </c>
      <c r="AG72">
        <v>5</v>
      </c>
      <c r="AH72">
        <v>2</v>
      </c>
      <c r="AI72">
        <v>12</v>
      </c>
      <c r="AJ72">
        <v>0</v>
      </c>
      <c r="AK72">
        <v>0</v>
      </c>
      <c r="AL72">
        <v>12</v>
      </c>
      <c r="AM72">
        <v>14</v>
      </c>
      <c r="AN72">
        <v>0</v>
      </c>
      <c r="AO72">
        <v>13</v>
      </c>
      <c r="AP72">
        <v>0</v>
      </c>
      <c r="AQ72">
        <v>18</v>
      </c>
      <c r="AR72">
        <v>2</v>
      </c>
      <c r="AS72">
        <v>15</v>
      </c>
      <c r="AT72">
        <v>1</v>
      </c>
      <c r="AU72">
        <v>17</v>
      </c>
      <c r="AV72">
        <v>12</v>
      </c>
      <c r="AW72">
        <v>3</v>
      </c>
      <c r="AX72">
        <v>1</v>
      </c>
      <c r="AY72">
        <f>(19/200)</f>
        <v>9.5000000000000001E-2</v>
      </c>
      <c r="AZ72">
        <f>(18/200)</f>
        <v>0.09</v>
      </c>
      <c r="BA72">
        <f>(18/200)</f>
        <v>0.09</v>
      </c>
      <c r="BB72">
        <f>(19/200)</f>
        <v>9.5000000000000001E-2</v>
      </c>
      <c r="BC72">
        <f>(12/200)</f>
        <v>0.06</v>
      </c>
      <c r="BD72">
        <f>(14/200)</f>
        <v>7.0000000000000007E-2</v>
      </c>
      <c r="BE72">
        <f>(18/200)</f>
        <v>0.09</v>
      </c>
      <c r="BF72">
        <f>(17/200)</f>
        <v>8.5000000000000006E-2</v>
      </c>
      <c r="BG72">
        <f>(0.095+0.06)</f>
        <v>0.155</v>
      </c>
      <c r="BH72">
        <f>(0.09+0.07)</f>
        <v>0.16</v>
      </c>
      <c r="BI72">
        <f>(0.09+0.09)</f>
        <v>0.18</v>
      </c>
      <c r="BJ72">
        <f>(0.095+0.085)</f>
        <v>0.18</v>
      </c>
      <c r="BK72">
        <f>((0.095/0.155)*100)</f>
        <v>61.29032258064516</v>
      </c>
      <c r="BL72">
        <f>((0.09/0.16)*100)</f>
        <v>56.25</v>
      </c>
      <c r="BM72">
        <f>((0.09/0.18)*100)</f>
        <v>50</v>
      </c>
      <c r="BN72">
        <f>((0.095/0.18)*100)</f>
        <v>52.777777777777779</v>
      </c>
      <c r="BO72">
        <f>((0.06/0.155)*100)</f>
        <v>38.70967741935484</v>
      </c>
      <c r="BP72">
        <f>((0.07/0.16)*100)</f>
        <v>43.750000000000007</v>
      </c>
      <c r="BQ72">
        <f>((0.09/0.18)*100)</f>
        <v>50</v>
      </c>
      <c r="BR72">
        <f>((0.085/0.18)*100)</f>
        <v>47.222222222222229</v>
      </c>
      <c r="BS72">
        <f>((2/19)*100)</f>
        <v>10.526315789473683</v>
      </c>
      <c r="BT72">
        <f>((3/19)*100)</f>
        <v>15.789473684210526</v>
      </c>
      <c r="BU72">
        <f>((15/19)*100)</f>
        <v>78.94736842105263</v>
      </c>
      <c r="BV72">
        <f>((6/18)*100)</f>
        <v>33.333333333333329</v>
      </c>
      <c r="BW72">
        <f>((18/18)*100)</f>
        <v>100</v>
      </c>
      <c r="BX72">
        <f>((4/18)*100)</f>
        <v>22.222222222222221</v>
      </c>
      <c r="BY72">
        <f>((0/18)*100)</f>
        <v>0</v>
      </c>
      <c r="BZ72">
        <f>((18/18)*100)</f>
        <v>100</v>
      </c>
      <c r="CA72">
        <f>((2/18)*100)</f>
        <v>11.111111111111111</v>
      </c>
      <c r="CB72">
        <f>((15/19)*100)</f>
        <v>78.94736842105263</v>
      </c>
      <c r="CC72">
        <f>((5/19)*100)</f>
        <v>26.315789473684209</v>
      </c>
      <c r="CD72">
        <f>((2/19)*100)</f>
        <v>10.526315789473683</v>
      </c>
      <c r="CE72">
        <f>((0/12)*100)</f>
        <v>0</v>
      </c>
      <c r="CF72">
        <f>((0/12)*100)</f>
        <v>0</v>
      </c>
      <c r="CG72">
        <f>((12/12)*100)</f>
        <v>100</v>
      </c>
      <c r="CH72">
        <f>((0/14)*100)</f>
        <v>0</v>
      </c>
      <c r="CI72">
        <f>((13/14)*100)</f>
        <v>92.857142857142861</v>
      </c>
      <c r="CJ72">
        <f>((0/14)*100)</f>
        <v>0</v>
      </c>
      <c r="CK72">
        <f>((2/18)*100)</f>
        <v>11.111111111111111</v>
      </c>
      <c r="CL72">
        <f>((15/18)*100)</f>
        <v>83.333333333333343</v>
      </c>
      <c r="CM72">
        <f>((1/18)*100)</f>
        <v>5.5555555555555554</v>
      </c>
      <c r="CN72">
        <f>((12/17)*100)</f>
        <v>70.588235294117652</v>
      </c>
      <c r="CO72">
        <f>((3/17)*100)</f>
        <v>17.647058823529413</v>
      </c>
      <c r="CP72">
        <f>((1/17)*100)</f>
        <v>5.8823529411764701</v>
      </c>
      <c r="CQ72">
        <f>$I72/$BG72</f>
        <v>118.14120121920392</v>
      </c>
      <c r="CR72">
        <f>$J72/$BH72</f>
        <v>117.87508050478117</v>
      </c>
      <c r="CS72">
        <f>$K72/$BI72</f>
        <v>97.405351990320142</v>
      </c>
      <c r="CT72">
        <f>$L72/$BJ72</f>
        <v>96.89845701618799</v>
      </c>
      <c r="CV72">
        <v>0.41935483870967738</v>
      </c>
      <c r="CW72">
        <v>0.4838709677419355</v>
      </c>
      <c r="CX72">
        <v>2.7777777777777776E-2</v>
      </c>
      <c r="CY72">
        <v>0.40625</v>
      </c>
      <c r="CZ72">
        <v>5.1282051282051322E-2</v>
      </c>
      <c r="DA72">
        <v>0.4375</v>
      </c>
      <c r="DB72">
        <v>0.44444444444444442</v>
      </c>
      <c r="DC72">
        <v>6.0606060606060608E-2</v>
      </c>
      <c r="DD72">
        <v>0.44444444444444442</v>
      </c>
      <c r="DE72">
        <v>0.1111111111111111</v>
      </c>
      <c r="DF72">
        <v>0.38888888888888884</v>
      </c>
      <c r="DG72">
        <v>0.44444444444444442</v>
      </c>
    </row>
    <row r="73" spans="1:111" x14ac:dyDescent="0.25">
      <c r="A73">
        <v>239.76213899999999</v>
      </c>
      <c r="B73">
        <v>5.5857700000000001</v>
      </c>
      <c r="C73">
        <v>231.08813000000001</v>
      </c>
      <c r="D73">
        <v>6.7268509999999999</v>
      </c>
      <c r="E73">
        <v>236.62986799999999</v>
      </c>
      <c r="F73">
        <v>3.3634750000000002</v>
      </c>
      <c r="G73">
        <v>228.85935899999998</v>
      </c>
      <c r="H73">
        <v>6.8469860000000002</v>
      </c>
      <c r="I73">
        <f>SQRT((ABS($A$74-$A$73)^2+(ABS($B$74-$B$73)^2)))</f>
        <v>15.19662239863862</v>
      </c>
      <c r="J73">
        <f>SQRT((ABS($C$74-$C$73)^2+(ABS($D$74-$D$73)^2)))</f>
        <v>16.98704410501205</v>
      </c>
      <c r="K73">
        <f>SQRT((ABS($E$74-$E$73)^2+(ABS($F$74-$F$73)^2)))</f>
        <v>15.304196229973027</v>
      </c>
      <c r="L73">
        <f>SQRT((ABS($G$74-$G$73)^2+(ABS($H$74-$H$73)^2)))</f>
        <v>16.35234836413445</v>
      </c>
      <c r="M73">
        <f>ABS($B$73-$D$73)</f>
        <v>1.1410809999999998</v>
      </c>
      <c r="N73">
        <f>ABS($F$73-$H$73)</f>
        <v>3.483511</v>
      </c>
      <c r="Q73">
        <f>SQRT((ABS($A$73-$E$73)^2+(ABS($B$73-$F$73)^2)))</f>
        <v>3.8405359892163511</v>
      </c>
      <c r="R73">
        <f>SQRT((ABS($C$73-$G$73)^2+(ABS($D$73-$H$73)^2)))</f>
        <v>2.2320064042618926</v>
      </c>
      <c r="S73">
        <v>18</v>
      </c>
      <c r="T73">
        <v>1</v>
      </c>
      <c r="U73">
        <v>0</v>
      </c>
      <c r="V73">
        <v>12</v>
      </c>
      <c r="W73">
        <v>22</v>
      </c>
      <c r="X73">
        <v>2</v>
      </c>
      <c r="Y73">
        <v>18</v>
      </c>
      <c r="Z73">
        <v>5</v>
      </c>
      <c r="AA73">
        <v>17</v>
      </c>
      <c r="AB73">
        <v>0</v>
      </c>
      <c r="AC73">
        <v>14</v>
      </c>
      <c r="AD73">
        <v>0</v>
      </c>
      <c r="AE73">
        <v>20</v>
      </c>
      <c r="AF73">
        <v>12</v>
      </c>
      <c r="AG73">
        <v>4</v>
      </c>
      <c r="AH73">
        <v>0</v>
      </c>
      <c r="AI73">
        <v>20</v>
      </c>
      <c r="AJ73">
        <v>0</v>
      </c>
      <c r="AK73">
        <v>2</v>
      </c>
      <c r="AL73">
        <v>16</v>
      </c>
      <c r="AM73">
        <v>17</v>
      </c>
      <c r="AN73">
        <v>0</v>
      </c>
      <c r="AO73">
        <v>15</v>
      </c>
      <c r="AP73">
        <v>3</v>
      </c>
      <c r="AQ73">
        <v>26</v>
      </c>
      <c r="AR73">
        <v>8</v>
      </c>
      <c r="AS73">
        <v>21</v>
      </c>
      <c r="AT73">
        <v>6</v>
      </c>
      <c r="AU73">
        <v>22</v>
      </c>
      <c r="AV73">
        <v>16</v>
      </c>
      <c r="AW73">
        <v>5</v>
      </c>
      <c r="AX73">
        <v>6</v>
      </c>
      <c r="AY73">
        <f>(18/200)</f>
        <v>0.09</v>
      </c>
      <c r="AZ73">
        <f>(22/200)</f>
        <v>0.11</v>
      </c>
      <c r="BA73">
        <f>(17/200)</f>
        <v>8.5000000000000006E-2</v>
      </c>
      <c r="BB73">
        <f>(20/200)</f>
        <v>0.1</v>
      </c>
      <c r="BC73">
        <f>(20/200)</f>
        <v>0.1</v>
      </c>
      <c r="BD73">
        <f>(17/200)</f>
        <v>8.5000000000000006E-2</v>
      </c>
      <c r="BE73">
        <f>(26/200)</f>
        <v>0.13</v>
      </c>
      <c r="BF73">
        <f>(22/200)</f>
        <v>0.11</v>
      </c>
      <c r="BG73">
        <f>(0.09+0.1)</f>
        <v>0.19</v>
      </c>
      <c r="BH73">
        <f>(0.11+0.085)</f>
        <v>0.19500000000000001</v>
      </c>
      <c r="BI73">
        <f>(0.085+0.13)</f>
        <v>0.21500000000000002</v>
      </c>
      <c r="BJ73">
        <f>(0.1+0.11)</f>
        <v>0.21000000000000002</v>
      </c>
      <c r="BK73">
        <f>((0.09/0.19)*100)</f>
        <v>47.368421052631575</v>
      </c>
      <c r="BL73">
        <f>((0.11/0.195)*100)</f>
        <v>56.410256410256409</v>
      </c>
      <c r="BM73">
        <f>((0.085/0.215)*100)</f>
        <v>39.534883720930239</v>
      </c>
      <c r="BN73">
        <f>((0.1/0.21)*100)</f>
        <v>47.61904761904762</v>
      </c>
      <c r="BO73">
        <f>((0.1/0.19)*100)</f>
        <v>52.631578947368418</v>
      </c>
      <c r="BP73">
        <f>((0.085/0.195)*100)</f>
        <v>43.589743589743591</v>
      </c>
      <c r="BQ73">
        <f>((0.13/0.215)*100)</f>
        <v>60.465116279069775</v>
      </c>
      <c r="BR73">
        <f>((0.11/0.21)*100)</f>
        <v>52.380952380952387</v>
      </c>
      <c r="BS73">
        <f>((1/18)*100)</f>
        <v>5.5555555555555554</v>
      </c>
      <c r="BT73">
        <f>((0/18)*100)</f>
        <v>0</v>
      </c>
      <c r="BU73">
        <f>((12/18)*100)</f>
        <v>66.666666666666657</v>
      </c>
      <c r="BV73">
        <f>((2/22)*100)</f>
        <v>9.0909090909090917</v>
      </c>
      <c r="BW73">
        <f>((18/22)*100)</f>
        <v>81.818181818181827</v>
      </c>
      <c r="BX73">
        <f>((5/22)*100)</f>
        <v>22.727272727272727</v>
      </c>
      <c r="BY73">
        <f>((0/17)*100)</f>
        <v>0</v>
      </c>
      <c r="BZ73">
        <f>((14/17)*100)</f>
        <v>82.35294117647058</v>
      </c>
      <c r="CA73">
        <f>((0/17)*100)</f>
        <v>0</v>
      </c>
      <c r="CB73">
        <f>((12/20)*100)</f>
        <v>60</v>
      </c>
      <c r="CC73">
        <f>((4/20)*100)</f>
        <v>20</v>
      </c>
      <c r="CD73">
        <f>((0/20)*100)</f>
        <v>0</v>
      </c>
      <c r="CE73">
        <f>((0/20)*100)</f>
        <v>0</v>
      </c>
      <c r="CF73">
        <f>((2/20)*100)</f>
        <v>10</v>
      </c>
      <c r="CG73">
        <f>((16/20)*100)</f>
        <v>80</v>
      </c>
      <c r="CH73">
        <f>((0/17)*100)</f>
        <v>0</v>
      </c>
      <c r="CI73">
        <f>((15/17)*100)</f>
        <v>88.235294117647058</v>
      </c>
      <c r="CJ73">
        <f>((3/17)*100)</f>
        <v>17.647058823529413</v>
      </c>
      <c r="CK73">
        <f>((8/26)*100)</f>
        <v>30.76923076923077</v>
      </c>
      <c r="CL73">
        <f>((21/26)*100)</f>
        <v>80.769230769230774</v>
      </c>
      <c r="CM73">
        <f>((6/26)*100)</f>
        <v>23.076923076923077</v>
      </c>
      <c r="CN73">
        <f>((16/22)*100)</f>
        <v>72.727272727272734</v>
      </c>
      <c r="CO73">
        <f>((5/22)*100)</f>
        <v>22.727272727272727</v>
      </c>
      <c r="CP73">
        <f>((6/22)*100)</f>
        <v>27.27272727272727</v>
      </c>
      <c r="CQ73">
        <f>$I73/$BG73</f>
        <v>79.982223150729581</v>
      </c>
      <c r="CR73">
        <f>$J73/$BH73</f>
        <v>87.11304669236948</v>
      </c>
      <c r="CS73">
        <f>$K73/$BI73</f>
        <v>71.182308046386169</v>
      </c>
      <c r="CT73">
        <f>$L73/$BJ73</f>
        <v>77.868325543497377</v>
      </c>
      <c r="CV73">
        <v>0.44736842105263158</v>
      </c>
      <c r="CW73">
        <v>0.47368421052631576</v>
      </c>
      <c r="CX73">
        <v>0.10526315789473684</v>
      </c>
      <c r="CY73">
        <v>0.46153846153846156</v>
      </c>
      <c r="CZ73">
        <v>2.564102564102564E-2</v>
      </c>
      <c r="DA73">
        <v>0.4358974358974359</v>
      </c>
      <c r="DB73">
        <v>0.41860465116279066</v>
      </c>
      <c r="DC73">
        <v>2.3255813953488413E-2</v>
      </c>
      <c r="DD73">
        <v>0.39534883720930231</v>
      </c>
      <c r="DE73">
        <v>0.19047619047619047</v>
      </c>
      <c r="DF73">
        <v>0.40476190476190477</v>
      </c>
      <c r="DG73">
        <v>0.38095238095238093</v>
      </c>
    </row>
    <row r="74" spans="1:111" x14ac:dyDescent="0.25">
      <c r="A74">
        <v>254.94165699999999</v>
      </c>
      <c r="B74">
        <v>4.8649610000000001</v>
      </c>
      <c r="C74">
        <v>248.07474999999999</v>
      </c>
      <c r="D74">
        <v>6.6068160000000002</v>
      </c>
      <c r="E74">
        <v>251.92982000000001</v>
      </c>
      <c r="F74">
        <v>3.0030709999999998</v>
      </c>
      <c r="G74">
        <v>245.183446</v>
      </c>
      <c r="H74">
        <v>5.8860070000000002</v>
      </c>
      <c r="J74">
        <f>SQRT((ABS($C$75-$C$74)^2+(ABS($D$75-$D$74)^2)))</f>
        <v>12.904562831257632</v>
      </c>
      <c r="M74">
        <f>ABS($B$74-$D$74)</f>
        <v>1.7418550000000002</v>
      </c>
      <c r="N74">
        <f>ABS($F$74-$H$74)</f>
        <v>2.8829360000000004</v>
      </c>
      <c r="O74">
        <v>3.2948820000000003</v>
      </c>
      <c r="P74">
        <v>4.4208090000000002</v>
      </c>
      <c r="Q74">
        <f>SQRT((ABS($A$74-$E$74)^2+(ABS($B$74-$F$74)^2)))</f>
        <v>3.5408751018171927</v>
      </c>
      <c r="R74">
        <f>SQRT((ABS($C$74-$G$74)^2+(ABS($D$74-$H$74)^2)))</f>
        <v>2.9797993950762769</v>
      </c>
      <c r="W74">
        <v>18</v>
      </c>
      <c r="X74">
        <v>0</v>
      </c>
      <c r="Y74">
        <v>14</v>
      </c>
      <c r="Z74">
        <v>4</v>
      </c>
      <c r="AI74">
        <v>25</v>
      </c>
      <c r="AJ74">
        <v>7</v>
      </c>
      <c r="AK74">
        <v>8</v>
      </c>
      <c r="AL74">
        <v>17</v>
      </c>
      <c r="AM74">
        <v>21</v>
      </c>
      <c r="AN74">
        <v>4</v>
      </c>
      <c r="AO74">
        <v>21</v>
      </c>
      <c r="AP74">
        <v>5</v>
      </c>
      <c r="AZ74">
        <f>(18/200)</f>
        <v>0.09</v>
      </c>
      <c r="BC74">
        <f>(25/200)</f>
        <v>0.125</v>
      </c>
      <c r="BD74">
        <f>(21/200)</f>
        <v>0.105</v>
      </c>
      <c r="BH74">
        <f>(0.09+0.105)</f>
        <v>0.19500000000000001</v>
      </c>
      <c r="BL74">
        <f>((0.09/0.195)*100)</f>
        <v>46.153846153846153</v>
      </c>
      <c r="BP74">
        <f>((0.105/0.195)*100)</f>
        <v>53.846153846153847</v>
      </c>
      <c r="BV74">
        <f>((0/18)*100)</f>
        <v>0</v>
      </c>
      <c r="BW74">
        <f>((14/18)*100)</f>
        <v>77.777777777777786</v>
      </c>
      <c r="BX74">
        <f>((4/18)*100)</f>
        <v>22.222222222222221</v>
      </c>
      <c r="CE74">
        <f>((7/25)*100)</f>
        <v>28.000000000000004</v>
      </c>
      <c r="CF74">
        <f>((8/25)*100)</f>
        <v>32</v>
      </c>
      <c r="CG74">
        <f>((17/25)*100)</f>
        <v>68</v>
      </c>
      <c r="CH74">
        <f>((4/21)*100)</f>
        <v>19.047619047619047</v>
      </c>
      <c r="CI74">
        <f>((21/21)*100)</f>
        <v>100</v>
      </c>
      <c r="CJ74">
        <f>((5/21)*100)</f>
        <v>23.809523809523807</v>
      </c>
      <c r="CR74">
        <f>$J74/$BH74</f>
        <v>66.177245288500671</v>
      </c>
      <c r="CY74">
        <v>0.4358974358974359</v>
      </c>
      <c r="DA74">
        <v>0.35897435897435898</v>
      </c>
      <c r="DC74">
        <v>6.9767441860465115E-2</v>
      </c>
    </row>
    <row r="75" spans="1:111" x14ac:dyDescent="0.25">
      <c r="C75">
        <v>260.96532999999999</v>
      </c>
      <c r="D75">
        <v>7.2073900000000002</v>
      </c>
    </row>
    <row r="76" spans="1:111" x14ac:dyDescent="0.25">
      <c r="A76" t="s">
        <v>22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39"/>
  <sheetViews>
    <sheetView workbookViewId="0">
      <selection sqref="A1:K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5" bestFit="1" customWidth="1"/>
    <col min="11" max="11" width="14.85546875" bestFit="1" customWidth="1"/>
    <col min="12" max="12" width="6.28515625" bestFit="1" customWidth="1"/>
    <col min="14" max="14" width="6" bestFit="1" customWidth="1"/>
    <col min="16" max="16" width="12" bestFit="1" customWidth="1"/>
    <col min="17" max="17" width="5" bestFit="1" customWidth="1"/>
    <col min="18" max="18" width="9" bestFit="1" customWidth="1"/>
    <col min="19" max="19" width="12" bestFit="1" customWidth="1"/>
    <col min="20" max="20" width="5" bestFit="1" customWidth="1"/>
    <col min="21" max="21" width="11" bestFit="1" customWidth="1"/>
    <col min="22" max="22" width="5" bestFit="1" customWidth="1"/>
    <col min="23" max="23" width="12" bestFit="1" customWidth="1"/>
    <col min="24" max="24" width="11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5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7" max="57" width="9.5703125" bestFit="1" customWidth="1"/>
    <col min="58" max="58" width="9.28515625" bestFit="1" customWidth="1"/>
    <col min="60" max="60" width="9.28515625" bestFit="1" customWidth="1"/>
    <col min="61" max="61" width="9" bestFit="1" customWidth="1"/>
    <col min="62" max="62" width="9.5703125" bestFit="1" customWidth="1"/>
    <col min="63" max="63" width="9.28515625" bestFit="1" customWidth="1"/>
    <col min="64" max="64" width="9.42578125" bestFit="1" customWidth="1"/>
    <col min="65" max="65" width="9.28515625" bestFit="1" customWidth="1"/>
    <col min="66" max="66" width="9" bestFit="1" customWidth="1"/>
    <col min="67" max="67" width="9.42578125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206</v>
      </c>
      <c r="S1" t="s">
        <v>213</v>
      </c>
      <c r="T1" t="s">
        <v>214</v>
      </c>
      <c r="U1" t="s">
        <v>214</v>
      </c>
      <c r="V1" t="s">
        <v>215</v>
      </c>
      <c r="W1" t="s">
        <v>215</v>
      </c>
      <c r="X1" t="s">
        <v>216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207</v>
      </c>
      <c r="AV1" t="s">
        <v>208</v>
      </c>
      <c r="AW1" t="s">
        <v>209</v>
      </c>
      <c r="AX1" t="s">
        <v>210</v>
      </c>
      <c r="AY1" t="s">
        <v>211</v>
      </c>
      <c r="AZ1" t="s">
        <v>209</v>
      </c>
      <c r="BA1" t="s">
        <v>212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Q1" t="s">
        <v>288</v>
      </c>
      <c r="BR1" t="s">
        <v>289</v>
      </c>
      <c r="BS1" t="s">
        <v>290</v>
      </c>
      <c r="BT1" t="s">
        <v>291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244</v>
      </c>
      <c r="T2" t="s">
        <v>227</v>
      </c>
      <c r="U2">
        <f>(U$6/U$4)*100</f>
        <v>89.344262295081961</v>
      </c>
      <c r="V2" t="str">
        <f>CONCATENATE($R$3,$R$4,$R$5,$R$6)</f>
        <v>4132</v>
      </c>
      <c r="W2">
        <f>(W$6/W$4)*100</f>
        <v>90.476190476190482</v>
      </c>
      <c r="X2">
        <f>(X$8/X$6)*100</f>
        <v>96.992481203007515</v>
      </c>
      <c r="Y2" t="s">
        <v>183</v>
      </c>
      <c r="Z2">
        <f>COUNTIF(P:P,0)</f>
        <v>31</v>
      </c>
      <c r="AA2">
        <f>(Z2/Z7)*100</f>
        <v>1.3069139966273187</v>
      </c>
      <c r="AB2">
        <f>(31/200)</f>
        <v>0.155</v>
      </c>
      <c r="AC2">
        <v>756</v>
      </c>
      <c r="AD2">
        <v>769</v>
      </c>
      <c r="AE2">
        <v>762</v>
      </c>
      <c r="AF2">
        <v>741</v>
      </c>
      <c r="AG2">
        <v>740</v>
      </c>
      <c r="AI2">
        <f>1-(($AC$3-$AD$2)/($AC$3-$AC$2))</f>
        <v>0.37142857142857144</v>
      </c>
      <c r="AJ2">
        <f>1-(($AC$3-$AE$2)/($AC$3-$AC$2))</f>
        <v>0.17142857142857137</v>
      </c>
      <c r="AK2">
        <f>(($AC$3-$AF$3)/($AC$3-$AC$2))</f>
        <v>0.37142857142857144</v>
      </c>
      <c r="AL2">
        <f>(($AD$3-$AC$3)/($AD$3-$AD$2))</f>
        <v>0.40540540540540543</v>
      </c>
      <c r="AM2">
        <f>(($AD$3-$AE$3)/($AD$3-$AD$2))</f>
        <v>0.16216216216216217</v>
      </c>
      <c r="AN2">
        <f>1-(($AD$3-$AF$3)/($AD$3-$AD$2))</f>
        <v>0.2432432432432432</v>
      </c>
      <c r="AO2">
        <f>(($AE$3-$AC$3)/($AE$3-$AE$2))</f>
        <v>0.23684210526315788</v>
      </c>
      <c r="AP2">
        <f>1-(($AE$3-$AD$2)/($AE$3-$AE$2))</f>
        <v>0.18421052631578949</v>
      </c>
      <c r="AQ2">
        <f>1-(($AE$3-$AF$3)/($AE$3-$AE$2))</f>
        <v>0.42105263157894735</v>
      </c>
      <c r="AR2">
        <f>1-(($AF$3-$AC$2)/($AF$3-$AF$2))</f>
        <v>0.40540540540540537</v>
      </c>
      <c r="AS2">
        <f>(($AF$3-$AD$2)/($AF$3-$AF$2))</f>
        <v>0.24324324324324326</v>
      </c>
      <c r="AT2">
        <f>(($AF$3-$AE$2)/($AF$3-$AF$2))</f>
        <v>0.43243243243243246</v>
      </c>
      <c r="AU2" t="s">
        <v>22</v>
      </c>
      <c r="AV2">
        <v>740</v>
      </c>
      <c r="AW2">
        <f>($AV$6-$AV$3)/200</f>
        <v>0.14000000000000001</v>
      </c>
      <c r="AX2">
        <f>($AV$46-$AV$2)/200</f>
        <v>2.125</v>
      </c>
      <c r="AY2">
        <f>SUM($AX:$AX)</f>
        <v>12.069999999999999</v>
      </c>
      <c r="AZ2">
        <f>AVERAGE($AW:$AW)</f>
        <v>0.13680327868852465</v>
      </c>
      <c r="BA2">
        <f>AY4/AY2</f>
        <v>20.215410107705058</v>
      </c>
      <c r="BQ2">
        <f>COUNTIF($AU:$AU,1)</f>
        <v>66</v>
      </c>
      <c r="BR2">
        <f>COUNTIF($AU:$AU,2)</f>
        <v>67</v>
      </c>
      <c r="BS2">
        <v>64</v>
      </c>
      <c r="BT2">
        <v>65</v>
      </c>
    </row>
    <row r="3" spans="1:72" x14ac:dyDescent="0.25">
      <c r="A3">
        <v>738</v>
      </c>
      <c r="Q3" t="str">
        <f>CONCATENATE(C3,E3,G3,I3)</f>
        <v/>
      </c>
      <c r="R3">
        <v>4</v>
      </c>
      <c r="S3" t="s">
        <v>217</v>
      </c>
      <c r="T3" t="s">
        <v>228</v>
      </c>
      <c r="U3" t="s">
        <v>221</v>
      </c>
      <c r="V3" t="str">
        <f>CONCATENATE($R$7,$R$8,$R$9,$R$10)</f>
        <v>4132</v>
      </c>
      <c r="W3" t="s">
        <v>221</v>
      </c>
      <c r="X3" t="s">
        <v>223</v>
      </c>
      <c r="Y3" t="s">
        <v>184</v>
      </c>
      <c r="Z3">
        <f>COUNTIF(P:P,1)</f>
        <v>420</v>
      </c>
      <c r="AA3">
        <f>(Z3/Z7)*100</f>
        <v>17.706576728499158</v>
      </c>
      <c r="AB3">
        <f>(420/200)</f>
        <v>2.1</v>
      </c>
      <c r="AC3">
        <v>791</v>
      </c>
      <c r="AD3">
        <v>806</v>
      </c>
      <c r="AE3">
        <v>800</v>
      </c>
      <c r="AF3">
        <v>778</v>
      </c>
      <c r="AG3">
        <v>1165</v>
      </c>
      <c r="AI3">
        <f>1-(($AC$4-$AD$3)/($AC$4-$AC$3))</f>
        <v>0.40540540540540537</v>
      </c>
      <c r="AJ3">
        <f>1-(($AC$4-$AE$3)/($AC$4-$AC$3))</f>
        <v>0.2432432432432432</v>
      </c>
      <c r="AK3">
        <f>(($AC$4-$AF$4)/($AC$4-$AC$3))</f>
        <v>0.29729729729729731</v>
      </c>
      <c r="AL3">
        <f>(($AD$4-$AC$4)/($AD$4-$AD$3))</f>
        <v>0.42105263157894735</v>
      </c>
      <c r="AM3">
        <f>(($AD$4-$AE$4)/($AD$4-$AD$3))</f>
        <v>0.15789473684210525</v>
      </c>
      <c r="AN3">
        <f>1-(($AD$4-$AF$4)/($AD$4-$AD$3))</f>
        <v>0.28947368421052633</v>
      </c>
      <c r="AO3">
        <f>(($AE$4-$AC$4)/($AE$4-$AE$3))</f>
        <v>0.26315789473684209</v>
      </c>
      <c r="AP3">
        <f>1-(($AE$4-$AD$3)/($AE$4-$AE$3))</f>
        <v>0.15789473684210531</v>
      </c>
      <c r="AQ3">
        <f>1-(($AE$4-$AF$4)/($AE$4-$AE$3))</f>
        <v>0.44736842105263153</v>
      </c>
      <c r="AR3">
        <f>1-(($AF$4-$AC$3)/($AF$4-$AF$3))</f>
        <v>0.33333333333333337</v>
      </c>
      <c r="AS3">
        <f>(($AF$4-$AD$3)/($AF$4-$AF$3))</f>
        <v>0.28205128205128205</v>
      </c>
      <c r="AT3">
        <f>(($AF$4-$AE$3)/($AF$4-$AF$3))</f>
        <v>0.4358974358974359</v>
      </c>
      <c r="AU3">
        <v>4</v>
      </c>
      <c r="AV3">
        <v>741</v>
      </c>
      <c r="AW3">
        <f>($AV$7-$AV$4)/200</f>
        <v>0.11</v>
      </c>
      <c r="AX3">
        <f>($AV$93-$AV$47)/200</f>
        <v>2.38</v>
      </c>
      <c r="AY3" t="s">
        <v>213</v>
      </c>
      <c r="AZ3">
        <f>STDEV($AW:$AW)</f>
        <v>3.5300389800541246E-2</v>
      </c>
    </row>
    <row r="4" spans="1:72" x14ac:dyDescent="0.25">
      <c r="A4">
        <v>739</v>
      </c>
      <c r="Q4" t="str">
        <f>CONCATENATE(C4,E4,G4,I4)</f>
        <v/>
      </c>
      <c r="R4">
        <v>1</v>
      </c>
      <c r="S4">
        <f xml:space="preserve"> (S$12/S$2)*100</f>
        <v>23.360655737704921</v>
      </c>
      <c r="T4" t="s">
        <v>229</v>
      </c>
      <c r="U4">
        <v>244</v>
      </c>
      <c r="V4" t="str">
        <f>CONCATENATE($R$11,$R$12,$R$13,$R$14)</f>
        <v>4132</v>
      </c>
      <c r="W4">
        <v>63</v>
      </c>
      <c r="X4">
        <f>(X$10/(X$8+X$10))*100</f>
        <v>0</v>
      </c>
      <c r="Y4" t="s">
        <v>185</v>
      </c>
      <c r="Z4">
        <f>COUNTIF(P:P,2)</f>
        <v>1633</v>
      </c>
      <c r="AA4">
        <f>(Z4/Z7)*100</f>
        <v>68.844856661045526</v>
      </c>
      <c r="AB4">
        <f>(1633/200)</f>
        <v>8.1649999999999991</v>
      </c>
      <c r="AC4">
        <v>828</v>
      </c>
      <c r="AD4">
        <v>844</v>
      </c>
      <c r="AE4">
        <v>838</v>
      </c>
      <c r="AF4">
        <v>817</v>
      </c>
      <c r="AG4">
        <v>2085</v>
      </c>
      <c r="AI4">
        <f>1-(($AC$5-$AD$4)/($AC$5-$AC$4))</f>
        <v>0.43243243243243246</v>
      </c>
      <c r="AJ4">
        <f>1-(($AC$5-$AE$4)/($AC$5-$AC$4))</f>
        <v>0.27027027027027029</v>
      </c>
      <c r="AK4">
        <f>(($AC$5-$AF$5)/($AC$5-$AC$4))</f>
        <v>0.1891891891891892</v>
      </c>
      <c r="AL4">
        <f>(($AD$5-$AC$5)/($AD$5-$AD$4))</f>
        <v>0.44736842105263158</v>
      </c>
      <c r="AM4">
        <f>(($AD$5-$AE$5)/($AD$5-$AD$4))</f>
        <v>0.10526315789473684</v>
      </c>
      <c r="AN4">
        <f>1-(($AD$5-$AF$5)/($AD$5-$AD$4))</f>
        <v>0.36842105263157898</v>
      </c>
      <c r="AO4">
        <f>(($AE$5-$AC$5)/($AE$5-$AE$4))</f>
        <v>0.32500000000000001</v>
      </c>
      <c r="AP4">
        <f>1-(($AE$5-$AD$4)/($AE$5-$AE$4))</f>
        <v>0.15000000000000002</v>
      </c>
      <c r="AQ4">
        <f>(($AE$5-$AF$5)/($AE$5-$AE$4))</f>
        <v>0.5</v>
      </c>
      <c r="AR4">
        <f>1-(($AF$5-$AC$4)/($AF$5-$AF$4))</f>
        <v>0.26829268292682928</v>
      </c>
      <c r="AS4">
        <f>(($AF$5-$AD$4)/($AF$5-$AF$4))</f>
        <v>0.34146341463414637</v>
      </c>
      <c r="AT4">
        <f>(($AF$5-$AE$4)/($AF$5-$AF$4))</f>
        <v>0.48780487804878048</v>
      </c>
      <c r="AU4">
        <v>1</v>
      </c>
      <c r="AV4">
        <v>756</v>
      </c>
      <c r="AW4">
        <f>($AV$8-$AV$5)/200</f>
        <v>0.14499999999999999</v>
      </c>
      <c r="AX4">
        <f>($AV$140-$AV$94)/200</f>
        <v>1.885</v>
      </c>
      <c r="AY4">
        <f>COUNTA($T:$T)-1</f>
        <v>244</v>
      </c>
    </row>
    <row r="5" spans="1:72" x14ac:dyDescent="0.25">
      <c r="A5">
        <v>740</v>
      </c>
      <c r="J5">
        <v>6.6905359999999945</v>
      </c>
      <c r="K5" t="s">
        <v>22</v>
      </c>
      <c r="Q5" t="str">
        <f>CONCATENATE(C5,E5,G5,I5)</f>
        <v/>
      </c>
      <c r="R5">
        <v>3</v>
      </c>
      <c r="S5" t="s">
        <v>218</v>
      </c>
      <c r="T5" t="s">
        <v>230</v>
      </c>
      <c r="U5" t="s">
        <v>222</v>
      </c>
      <c r="V5" t="str">
        <f>CONCATENATE($R$15,$R$16,$R$17,$R$18)</f>
        <v>4132</v>
      </c>
      <c r="W5" t="s">
        <v>222</v>
      </c>
      <c r="X5" t="s">
        <v>224</v>
      </c>
      <c r="Y5" t="s">
        <v>186</v>
      </c>
      <c r="Z5">
        <f>COUNTIF(P:P,3)</f>
        <v>263</v>
      </c>
      <c r="AA5">
        <f>(Z5/Z7)*100</f>
        <v>11.08768971332209</v>
      </c>
      <c r="AB5">
        <f>(263/200)</f>
        <v>1.3149999999999999</v>
      </c>
      <c r="AC5">
        <v>865</v>
      </c>
      <c r="AD5">
        <v>882</v>
      </c>
      <c r="AE5">
        <v>878</v>
      </c>
      <c r="AF5">
        <v>858</v>
      </c>
      <c r="AG5">
        <v>2561</v>
      </c>
      <c r="AI5">
        <f>1-(($AC$6-$AD$5)/($AC$6-$AC$5))</f>
        <v>0.45945945945945943</v>
      </c>
      <c r="AJ5">
        <f>1-(($AC$6-$AE$5)/($AC$6-$AC$5))</f>
        <v>0.35135135135135132</v>
      </c>
      <c r="AK5">
        <f>(($AC$6-$AF$6)/($AC$6-$AC$5))</f>
        <v>8.1081081081081086E-2</v>
      </c>
      <c r="AL5">
        <f>(($AD$6-$AC$6)/($AD$6-$AD$5))</f>
        <v>0.5</v>
      </c>
      <c r="AM5">
        <f>(($AD$6-$AE$6)/($AD$6-$AD$5))</f>
        <v>0.125</v>
      </c>
      <c r="AN5">
        <f>1-(($AD$6-$AF$6)/($AD$6-$AD$5))</f>
        <v>0.42500000000000004</v>
      </c>
      <c r="AO5">
        <f>(($AE$6-$AC$6)/($AE$6-$AE$5))</f>
        <v>0.38461538461538464</v>
      </c>
      <c r="AP5">
        <f>1-(($AE$6-$AD$5)/($AE$6-$AE$5))</f>
        <v>0.10256410256410253</v>
      </c>
      <c r="AQ5">
        <f>(($AE$6-$AF$6)/($AE$6-$AE$5))</f>
        <v>0.46153846153846156</v>
      </c>
      <c r="AR5">
        <f>1-(($AF$6-$AC$5)/($AF$6-$AF$5))</f>
        <v>0.17073170731707321</v>
      </c>
      <c r="AS5">
        <f>(($AF$6-$AD$5)/($AF$6-$AF$5))</f>
        <v>0.41463414634146339</v>
      </c>
      <c r="AT5">
        <f>1-(($AF$6-$AE$5)/($AF$6-$AF$5))</f>
        <v>0.48780487804878048</v>
      </c>
      <c r="AU5">
        <v>3</v>
      </c>
      <c r="AV5">
        <v>762</v>
      </c>
      <c r="AW5">
        <f>($AV$9-$AV$6)/200</f>
        <v>0.155</v>
      </c>
      <c r="AX5">
        <f>($AV$185-$AV$141)/200</f>
        <v>2.0449999999999999</v>
      </c>
    </row>
    <row r="6" spans="1:72" x14ac:dyDescent="0.25">
      <c r="A6">
        <v>741</v>
      </c>
      <c r="H6">
        <v>33.037207999999993</v>
      </c>
      <c r="I6" s="1">
        <v>4</v>
      </c>
      <c r="Q6" t="str">
        <f>CONCATENATE(C6,E6,G6,I6)</f>
        <v>4</v>
      </c>
      <c r="R6">
        <v>2</v>
      </c>
      <c r="S6">
        <f xml:space="preserve"> (S$14/S$2)*100</f>
        <v>56.147540983606561</v>
      </c>
      <c r="T6" t="s">
        <v>227</v>
      </c>
      <c r="U6">
        <v>218</v>
      </c>
      <c r="V6" t="str">
        <f>CONCATENATE($R$19,$R$20,$R$21,$R$22)</f>
        <v>4132</v>
      </c>
      <c r="W6">
        <v>57</v>
      </c>
      <c r="X6">
        <f>COUNTIF($R:$R,1)+COUNTIF($R:$R,2)</f>
        <v>133</v>
      </c>
      <c r="Y6" t="s">
        <v>187</v>
      </c>
      <c r="Z6">
        <f>COUNTIF(P:P,4)</f>
        <v>25</v>
      </c>
      <c r="AA6">
        <f>(Z6/Z7)*100</f>
        <v>1.0539629005059024</v>
      </c>
      <c r="AB6">
        <f>(25/200)</f>
        <v>0.125</v>
      </c>
      <c r="AC6">
        <v>902</v>
      </c>
      <c r="AD6">
        <v>922</v>
      </c>
      <c r="AE6">
        <v>917</v>
      </c>
      <c r="AF6">
        <v>899</v>
      </c>
      <c r="AG6">
        <v>2917</v>
      </c>
      <c r="AI6">
        <f>(($AC$7-$AD$6)/($AC$7-$AC$6))</f>
        <v>0.47368421052631576</v>
      </c>
      <c r="AJ6">
        <f>1-(($AC$7-$AE$6)/($AC$7-$AC$6))</f>
        <v>0.39473684210526316</v>
      </c>
      <c r="AK6">
        <f>(($AC$7-$AF$7)/($AC$7-$AC$6))</f>
        <v>2.6315789473684209E-2</v>
      </c>
      <c r="AL6">
        <f>1-(($AD$7-$AC$7)/($AD$7-$AD$6))</f>
        <v>0.48648648648648651</v>
      </c>
      <c r="AM6">
        <f>(($AD$7-$AE$7)/($AD$7-$AD$6))</f>
        <v>8.1081081081081086E-2</v>
      </c>
      <c r="AN6">
        <f>1-(($AD$7-$AF$7)/($AD$7-$AD$6))</f>
        <v>0.45945945945945943</v>
      </c>
      <c r="AO6">
        <f>(($AE$7-$AC$7)/($AE$7-$AE$6))</f>
        <v>0.41025641025641024</v>
      </c>
      <c r="AP6">
        <f>1-(($AE$7-$AD$6)/($AE$7-$AE$6))</f>
        <v>0.12820512820512819</v>
      </c>
      <c r="AQ6">
        <f>(($AE$7-$AF$7)/($AE$7-$AE$6))</f>
        <v>0.4358974358974359</v>
      </c>
      <c r="AR6">
        <f>1-(($AF$7-$AC$6)/($AF$7-$AF$6))</f>
        <v>7.4999999999999956E-2</v>
      </c>
      <c r="AS6">
        <f>(($AF$7-$AD$6)/($AF$7-$AF$6))</f>
        <v>0.42499999999999999</v>
      </c>
      <c r="AT6">
        <f>1-(($AF$7-$AE$6)/($AF$7-$AF$6))</f>
        <v>0.44999999999999996</v>
      </c>
      <c r="AU6">
        <v>2</v>
      </c>
      <c r="AV6">
        <v>769</v>
      </c>
      <c r="AW6">
        <f>($AV$10-$AV$7)/200</f>
        <v>0.14000000000000001</v>
      </c>
      <c r="AX6">
        <f>($AV$228-$AV$186)/200</f>
        <v>1.81</v>
      </c>
    </row>
    <row r="7" spans="1:72" x14ac:dyDescent="0.25">
      <c r="A7">
        <v>742</v>
      </c>
      <c r="H7">
        <v>33.037207999999993</v>
      </c>
      <c r="I7" s="1">
        <v>4</v>
      </c>
      <c r="Q7" t="str">
        <f>CONCATENATE(C7,E7,G7,I7)</f>
        <v>4</v>
      </c>
      <c r="R7">
        <v>4</v>
      </c>
      <c r="S7" t="s">
        <v>219</v>
      </c>
      <c r="T7" t="s">
        <v>228</v>
      </c>
      <c r="V7" t="str">
        <f>CONCATENATE($R$23,$R$24,$R$25,$R$26)</f>
        <v>4132</v>
      </c>
      <c r="X7" t="s">
        <v>225</v>
      </c>
      <c r="Y7" t="s">
        <v>188</v>
      </c>
      <c r="Z7">
        <f>COUNT(P:P)</f>
        <v>2372</v>
      </c>
      <c r="AC7">
        <v>940</v>
      </c>
      <c r="AD7">
        <v>959</v>
      </c>
      <c r="AE7">
        <v>956</v>
      </c>
      <c r="AF7">
        <v>939</v>
      </c>
      <c r="AG7">
        <v>3294</v>
      </c>
      <c r="AI7">
        <f>(($AC$8-$AD$7)/($AC$8-$AC$7))</f>
        <v>0.48648648648648651</v>
      </c>
      <c r="AJ7">
        <f>1-(($AC$8-$AE$7)/($AC$8-$AC$7))</f>
        <v>0.43243243243243246</v>
      </c>
      <c r="AK7">
        <f>1-(($AC$9-$AF$8)/($AC$9-$AC$8))</f>
        <v>2.5000000000000022E-2</v>
      </c>
      <c r="AL7">
        <f>1-(($AD$8-$AC$8)/($AD$8-$AD$7))</f>
        <v>0.48648648648648651</v>
      </c>
      <c r="AM7">
        <f>1-(($AD$9-$AE$8)/($AD$9-$AD$8))</f>
        <v>2.7027027027026973E-2</v>
      </c>
      <c r="AN7">
        <f>(($AD$8-$AF$8)/($AD$8-$AD$7))</f>
        <v>0.48648648648648651</v>
      </c>
      <c r="AO7">
        <f>(($AE$8-$AC$8)/($AE$8-$AE$7))</f>
        <v>0.48780487804878048</v>
      </c>
      <c r="AP7">
        <f>1-(($AE$8-$AD$7)/($AE$8-$AE$7))</f>
        <v>7.3170731707317027E-2</v>
      </c>
      <c r="AQ7">
        <f>(($AE$8-$AF$8)/($AE$8-$AE$7))</f>
        <v>0.46341463414634149</v>
      </c>
      <c r="AR7">
        <f>1-(($AF$8-$AC$7)/($AF$8-$AF$7))</f>
        <v>2.5641025641025661E-2</v>
      </c>
      <c r="AS7">
        <f>(($AF$8-$AD$7)/($AF$8-$AF$7))</f>
        <v>0.48717948717948717</v>
      </c>
      <c r="AT7">
        <f>1-(($AF$8-$AE$7)/($AF$8-$AF$7))</f>
        <v>0.4358974358974359</v>
      </c>
      <c r="AU7">
        <v>4</v>
      </c>
      <c r="AV7">
        <v>778</v>
      </c>
      <c r="AW7">
        <f>($AV$11-$AV$8)/200</f>
        <v>0.13</v>
      </c>
      <c r="AX7">
        <f>($AV$275-$AV$229)/200</f>
        <v>1.825</v>
      </c>
    </row>
    <row r="8" spans="1:72" x14ac:dyDescent="0.25">
      <c r="A8">
        <v>743</v>
      </c>
      <c r="H8">
        <v>33.037207999999993</v>
      </c>
      <c r="I8" s="1">
        <v>4</v>
      </c>
      <c r="Q8" t="str">
        <f>CONCATENATE(C8,E8,G8,I8)</f>
        <v>4</v>
      </c>
      <c r="R8">
        <v>1</v>
      </c>
      <c r="S8">
        <f xml:space="preserve"> (S$16/S$2)*100</f>
        <v>9.8360655737704921</v>
      </c>
      <c r="T8" t="s">
        <v>229</v>
      </c>
      <c r="V8" t="str">
        <f>CONCATENATE($R$27,$R$28,$R$29,$R$30)</f>
        <v>1423</v>
      </c>
      <c r="X8">
        <f>COUNTIF($R:$R,3)+COUNTIF($R:$R,4)</f>
        <v>129</v>
      </c>
      <c r="AC8">
        <v>977</v>
      </c>
      <c r="AD8">
        <v>996</v>
      </c>
      <c r="AE8">
        <v>997</v>
      </c>
      <c r="AF8">
        <v>978</v>
      </c>
      <c r="AG8">
        <v>3393</v>
      </c>
      <c r="AI8">
        <f>1-(($AC$9-$AD$8)/($AC$9-$AC$8))</f>
        <v>0.47499999999999998</v>
      </c>
      <c r="AJ8">
        <f>(($AC$9-$AE$8)/($AC$9-$AC$8))</f>
        <v>0.5</v>
      </c>
      <c r="AK8">
        <f>(($AC$9-$AF$9)/($AC$9-$AC$8))</f>
        <v>0.05</v>
      </c>
      <c r="AL8">
        <f>(($AD$9-$AC$9)/($AD$9-$AD$8))</f>
        <v>0.43243243243243246</v>
      </c>
      <c r="AM8">
        <f>1-(($AD$10-$AE$9)/($AD$10-$AD$9))</f>
        <v>5.7142857142857162E-2</v>
      </c>
      <c r="AN8">
        <f>(($AD$9-$AF$9)/($AD$9-$AD$8))</f>
        <v>0.48648648648648651</v>
      </c>
      <c r="AO8">
        <f>(($AE$9-$AC$9)/($AE$9-$AE$8))</f>
        <v>0.47368421052631576</v>
      </c>
      <c r="AP8">
        <f>(($AE$8-$AD$8)/($AE$8-$AE$7))</f>
        <v>2.4390243902439025E-2</v>
      </c>
      <c r="AQ8">
        <f>1-(($AE$9-$AF$9)/($AE$9-$AE$8))</f>
        <v>0.47368421052631582</v>
      </c>
      <c r="AR8">
        <f>(($AF$8-$AC$8)/($AF$8-$AF$7))</f>
        <v>2.564102564102564E-2</v>
      </c>
      <c r="AS8">
        <f>1-(($AF$9-$AD$8)/($AF$9-$AF$8))</f>
        <v>0.48648648648648651</v>
      </c>
      <c r="AT8">
        <f>(($AF$9-$AE$8)/($AF$9-$AF$8))</f>
        <v>0.48648648648648651</v>
      </c>
      <c r="AU8">
        <v>1</v>
      </c>
      <c r="AV8">
        <v>791</v>
      </c>
      <c r="AW8">
        <f>($AV$12-$AV$9)/200</f>
        <v>0.14000000000000001</v>
      </c>
    </row>
    <row r="9" spans="1:72" x14ac:dyDescent="0.25">
      <c r="A9">
        <v>744</v>
      </c>
      <c r="H9">
        <v>33.037207999999993</v>
      </c>
      <c r="I9" s="1">
        <v>4</v>
      </c>
      <c r="Q9" t="str">
        <f>CONCATENATE(C9,E9,G9,I9)</f>
        <v>4</v>
      </c>
      <c r="R9">
        <v>3</v>
      </c>
      <c r="S9" t="s">
        <v>220</v>
      </c>
      <c r="T9" t="s">
        <v>230</v>
      </c>
      <c r="V9" t="str">
        <f>CONCATENATE($R$31,$R$32,$R$33,$R$34)</f>
        <v>4123</v>
      </c>
      <c r="X9" t="s">
        <v>226</v>
      </c>
      <c r="AC9">
        <v>1017</v>
      </c>
      <c r="AD9">
        <v>1033</v>
      </c>
      <c r="AE9">
        <v>1035</v>
      </c>
      <c r="AF9">
        <v>1015</v>
      </c>
      <c r="AG9">
        <v>3802</v>
      </c>
      <c r="AI9">
        <f>1-(($AC$10-$AD$9)/($AC$10-$AC$9))</f>
        <v>0.44444444444444442</v>
      </c>
      <c r="AJ9">
        <f>(($AC$10-$AE$9)/($AC$10-$AC$9))</f>
        <v>0.5</v>
      </c>
      <c r="AK9">
        <f>1-(($AC$11-$AF$10)/($AC$11-$AC$10))</f>
        <v>0.11111111111111116</v>
      </c>
      <c r="AL9">
        <f>(($AD$10-$AC$10)/($AD$10-$AD$9))</f>
        <v>0.42857142857142855</v>
      </c>
      <c r="AM9">
        <f>1-(($AD$11-$AE$10)/($AD$11-$AD$10))</f>
        <v>0.21052631578947367</v>
      </c>
      <c r="AN9">
        <f>(($AD$10-$AF$10)/($AD$10-$AD$9))</f>
        <v>0.31428571428571428</v>
      </c>
      <c r="AO9">
        <f>1-(($AE$10-$AC$10)/($AE$10-$AE$9))</f>
        <v>0.43902439024390238</v>
      </c>
      <c r="AP9">
        <f>(($AE$9-$AD$9)/($AE$9-$AE$8))</f>
        <v>5.2631578947368418E-2</v>
      </c>
      <c r="AQ9">
        <f>(($AE$10-$AF$10)/($AE$10-$AE$9))</f>
        <v>0.46341463414634149</v>
      </c>
      <c r="AR9">
        <f>1-(($AF$10-$AC$9)/($AF$10-$AF$9))</f>
        <v>4.7619047619047672E-2</v>
      </c>
      <c r="AS9">
        <f>1-(($AF$10-$AD$9)/($AF$10-$AF$9))</f>
        <v>0.4285714285714286</v>
      </c>
      <c r="AT9">
        <f>1-(($AF$10-$AE$9)/($AF$10-$AF$9))</f>
        <v>0.47619047619047616</v>
      </c>
      <c r="AU9">
        <v>3</v>
      </c>
      <c r="AV9">
        <v>800</v>
      </c>
      <c r="AW9">
        <f>($AV$13-$AV$10)/200</f>
        <v>0.16</v>
      </c>
    </row>
    <row r="10" spans="1:72" x14ac:dyDescent="0.25">
      <c r="A10">
        <v>745</v>
      </c>
      <c r="H10">
        <v>33.037207999999993</v>
      </c>
      <c r="I10" s="1">
        <v>4</v>
      </c>
      <c r="Q10" t="str">
        <f>CONCATENATE(C10,E10,G10,I10)</f>
        <v>4</v>
      </c>
      <c r="R10">
        <v>2</v>
      </c>
      <c r="S10">
        <f xml:space="preserve"> (S$18/S$2)*100</f>
        <v>10.655737704918032</v>
      </c>
      <c r="T10" t="s">
        <v>227</v>
      </c>
      <c r="V10" t="str">
        <f>CONCATENATE($R$35,$R$36,$R$37,$R$38)</f>
        <v>1423</v>
      </c>
      <c r="X10">
        <v>0</v>
      </c>
      <c r="AC10">
        <v>1053</v>
      </c>
      <c r="AD10">
        <v>1068</v>
      </c>
      <c r="AE10">
        <v>1076</v>
      </c>
      <c r="AF10">
        <v>1057</v>
      </c>
      <c r="AG10">
        <v>3922</v>
      </c>
      <c r="AI10">
        <f>1-(($AC$11-$AD$10)/($AC$11-$AC$10))</f>
        <v>0.41666666666666663</v>
      </c>
      <c r="AJ10">
        <f>(($AC$11-$AE$10)/($AC$11-$AC$10))</f>
        <v>0.3611111111111111</v>
      </c>
      <c r="AK10">
        <f>1-(($AC$12-$AF$11)/($AC$12-$AC$11))</f>
        <v>0.36842105263157898</v>
      </c>
      <c r="AL10">
        <f>(($AD$11-$AC$11)/($AD$11-$AD$10))</f>
        <v>0.44736842105263158</v>
      </c>
      <c r="AM10">
        <f>1-(($AD$12-$AE$11)/($AD$12-$AD$11))</f>
        <v>8.1632653061224469E-2</v>
      </c>
      <c r="AN10">
        <f>(($AD$11-$AF$11)/($AD$11-$AD$10))</f>
        <v>7.8947368421052627E-2</v>
      </c>
      <c r="AO10">
        <f>1-(($AE$11-$AC$11)/($AE$11-$AE$10))</f>
        <v>0.38235294117647056</v>
      </c>
      <c r="AP10">
        <f>(($AE$10-$AD$10)/($AE$10-$AE$9))</f>
        <v>0.1951219512195122</v>
      </c>
      <c r="AQ10">
        <f>(($AE$11-$AF$11)/($AE$11-$AE$10))</f>
        <v>0.20588235294117646</v>
      </c>
      <c r="AR10">
        <f>(($AF$10-$AC$10)/($AF$10-$AF$9))</f>
        <v>9.5238095238095233E-2</v>
      </c>
      <c r="AS10">
        <f>1-(($AF$11-$AD$10)/($AF$11-$AF$10))</f>
        <v>0.23913043478260865</v>
      </c>
      <c r="AT10">
        <f>1-(($AF$11-$AE$10)/($AF$11-$AF$10))</f>
        <v>0.41304347826086951</v>
      </c>
      <c r="AU10">
        <v>2</v>
      </c>
      <c r="AV10">
        <v>806</v>
      </c>
      <c r="AW10">
        <f>($AV$14-$AV$11)/200</f>
        <v>0.13500000000000001</v>
      </c>
    </row>
    <row r="11" spans="1:72" x14ac:dyDescent="0.25">
      <c r="A11">
        <v>746</v>
      </c>
      <c r="H11">
        <v>33.037207999999993</v>
      </c>
      <c r="I11" s="1">
        <v>4</v>
      </c>
      <c r="Q11" t="str">
        <f>CONCATENATE(C11,E11,G11,I11)</f>
        <v>4</v>
      </c>
      <c r="R11">
        <v>4</v>
      </c>
      <c r="S11" t="s">
        <v>217</v>
      </c>
      <c r="T11" t="s">
        <v>228</v>
      </c>
      <c r="V11" t="str">
        <f>CONCATENATE($R$39,$R$40,$R$41,$R$42)</f>
        <v>1423</v>
      </c>
      <c r="AC11">
        <v>1089</v>
      </c>
      <c r="AD11">
        <v>1106</v>
      </c>
      <c r="AE11">
        <v>1110</v>
      </c>
      <c r="AF11">
        <v>1103</v>
      </c>
      <c r="AG11">
        <v>4284</v>
      </c>
      <c r="AI11">
        <f>1-(($AC$12-$AD$11)/($AC$12-$AC$11))</f>
        <v>0.44736842105263153</v>
      </c>
      <c r="AJ11">
        <f>(($AC$12-$AE$11)/($AC$12-$AC$11))</f>
        <v>0.44736842105263158</v>
      </c>
      <c r="AL11">
        <f>1-(($AD$12-$AC$12)/($AD$12-$AD$11))</f>
        <v>0.4285714285714286</v>
      </c>
      <c r="AN11">
        <f>(($AD$12-$AF$12)/($AD$12-$AD$11))</f>
        <v>4.0816326530612242E-2</v>
      </c>
      <c r="AP11">
        <f>(($AE$11-$AD$11)/($AE$11-$AE$10))</f>
        <v>0.11764705882352941</v>
      </c>
      <c r="AR11">
        <f>(($AF$11-$AC$11)/($AF$11-$AF$10))</f>
        <v>0.30434782608695654</v>
      </c>
      <c r="AS11">
        <f>1-(($AF$12-$AD$11)/($AF$12-$AF$11))</f>
        <v>6.0000000000000053E-2</v>
      </c>
      <c r="AT11">
        <f>1-(($AF$12-$AE$11)/($AF$12-$AF$11))</f>
        <v>0.14000000000000001</v>
      </c>
      <c r="AU11">
        <v>4</v>
      </c>
      <c r="AV11">
        <v>817</v>
      </c>
      <c r="AW11">
        <f>($AV$15-$AV$12)/200</f>
        <v>0.15</v>
      </c>
    </row>
    <row r="12" spans="1:72" x14ac:dyDescent="0.25">
      <c r="A12">
        <v>747</v>
      </c>
      <c r="H12">
        <v>33.037207999999993</v>
      </c>
      <c r="I12" s="1">
        <v>4</v>
      </c>
      <c r="Q12" t="str">
        <f>CONCATENATE(C12,E12,G12,I12)</f>
        <v>4</v>
      </c>
      <c r="R12">
        <v>1</v>
      </c>
      <c r="S12">
        <v>57</v>
      </c>
      <c r="T12" t="s">
        <v>229</v>
      </c>
      <c r="V12" t="str">
        <f>CONCATENATE($R$48,$R$49,$R$50,$R$51)</f>
        <v>1423</v>
      </c>
      <c r="AC12">
        <v>1127</v>
      </c>
      <c r="AD12">
        <v>1155</v>
      </c>
      <c r="AE12">
        <v>2106</v>
      </c>
      <c r="AF12">
        <v>1153</v>
      </c>
      <c r="AG12">
        <v>6232</v>
      </c>
      <c r="AR12">
        <f>1-(($AF$12-$AC$12)/($AF$12-$AF$11))</f>
        <v>0.48</v>
      </c>
      <c r="AU12">
        <v>1</v>
      </c>
      <c r="AV12">
        <v>828</v>
      </c>
      <c r="AW12">
        <f>($AV$16-$AV$13)/200</f>
        <v>0.13500000000000001</v>
      </c>
    </row>
    <row r="13" spans="1:72" x14ac:dyDescent="0.25">
      <c r="A13">
        <v>748</v>
      </c>
      <c r="H13">
        <v>33.037207999999993</v>
      </c>
      <c r="I13" s="1">
        <v>4</v>
      </c>
      <c r="Q13" t="str">
        <f>CONCATENATE(C13,E13,G13,I13)</f>
        <v>4</v>
      </c>
      <c r="R13">
        <v>3</v>
      </c>
      <c r="S13" t="s">
        <v>218</v>
      </c>
      <c r="T13" t="s">
        <v>230</v>
      </c>
      <c r="V13" t="str">
        <f>CONCATENATE($R$52,$R$53,$R$54,$R$55)</f>
        <v>1423</v>
      </c>
      <c r="AC13">
        <v>2087</v>
      </c>
      <c r="AD13">
        <v>2105</v>
      </c>
      <c r="AE13">
        <v>2142</v>
      </c>
      <c r="AF13">
        <v>2087</v>
      </c>
      <c r="AG13">
        <v>6597</v>
      </c>
      <c r="AU13">
        <v>3</v>
      </c>
      <c r="AV13">
        <v>838</v>
      </c>
      <c r="AW13">
        <f>($AV$17-$AV$14)/200</f>
        <v>0.17</v>
      </c>
    </row>
    <row r="14" spans="1:72" x14ac:dyDescent="0.25">
      <c r="A14">
        <v>749</v>
      </c>
      <c r="H14">
        <v>33.037207999999993</v>
      </c>
      <c r="I14" s="1">
        <v>4</v>
      </c>
      <c r="Q14" t="str">
        <f>CONCATENATE(C14,E14,G14,I14)</f>
        <v>4</v>
      </c>
      <c r="R14">
        <v>2</v>
      </c>
      <c r="S14">
        <v>137</v>
      </c>
      <c r="T14" t="s">
        <v>227</v>
      </c>
      <c r="V14" t="str">
        <f>CONCATENATE($R$56,$R$57,$R$58,$R$59)</f>
        <v>1423</v>
      </c>
      <c r="AC14">
        <v>2124</v>
      </c>
      <c r="AD14">
        <v>2141</v>
      </c>
      <c r="AE14">
        <v>2178</v>
      </c>
      <c r="AF14">
        <v>2126</v>
      </c>
      <c r="AI14">
        <f>1-(($AC$14-$AD$13)/($AC$14-$AC$13))</f>
        <v>0.48648648648648651</v>
      </c>
      <c r="AJ14">
        <f>(($AC$14-$AE$12)/($AC$14-$AC$13))</f>
        <v>0.48648648648648651</v>
      </c>
      <c r="AK14">
        <f>1-(($AC$14-$AF$13)/($AC$14-$AC$13))</f>
        <v>0</v>
      </c>
      <c r="AL14">
        <f>(($AD$14-$AC$14)/($AD$14-$AD$13))</f>
        <v>0.47222222222222221</v>
      </c>
      <c r="AM14">
        <f>1-(($AD$14-$AE$12)/($AD$14-$AD$13))</f>
        <v>2.777777777777779E-2</v>
      </c>
      <c r="AN14">
        <f>(($AD$14-$AF$14)/($AD$14-$AD$13))</f>
        <v>0.41666666666666669</v>
      </c>
      <c r="AO14">
        <f>(($AE$13-$AC$14)/($AE$13-$AE$12))</f>
        <v>0.5</v>
      </c>
      <c r="AP14">
        <f>(($AE$13-$AD$14)/($AE$13-$AE$12))</f>
        <v>2.7777777777777776E-2</v>
      </c>
      <c r="AQ14">
        <f>(($AE$13-$AF$14)/($AE$13-$AE$12))</f>
        <v>0.44444444444444442</v>
      </c>
      <c r="AR14">
        <f>1-(($AF$14-$AC$13)/($AF$14-$AF$13))</f>
        <v>0</v>
      </c>
      <c r="AS14">
        <f>1-(($AF$14-$AD$13)/($AF$14-$AF$13))</f>
        <v>0.46153846153846156</v>
      </c>
      <c r="AT14">
        <f>1-(($AF$14-$AE$12)/($AF$14-$AF$13))</f>
        <v>0.48717948717948723</v>
      </c>
      <c r="AU14">
        <v>2</v>
      </c>
      <c r="AV14">
        <v>844</v>
      </c>
      <c r="AW14">
        <f>($AV$18-$AV$15)/200</f>
        <v>0.12</v>
      </c>
    </row>
    <row r="15" spans="1:72" x14ac:dyDescent="0.25">
      <c r="A15">
        <v>750</v>
      </c>
      <c r="H15">
        <v>33.037207999999993</v>
      </c>
      <c r="I15" s="1">
        <v>4</v>
      </c>
      <c r="Q15" t="str">
        <f>CONCATENATE(C15,E15,G15,I15)</f>
        <v>4</v>
      </c>
      <c r="R15">
        <v>4</v>
      </c>
      <c r="S15" t="s">
        <v>219</v>
      </c>
      <c r="T15" t="s">
        <v>228</v>
      </c>
      <c r="V15" t="str">
        <f>CONCATENATE($R$60,$R$61,$R$62,$R$63)</f>
        <v>1423</v>
      </c>
      <c r="AC15">
        <v>2159</v>
      </c>
      <c r="AD15">
        <v>2177</v>
      </c>
      <c r="AE15">
        <v>2215</v>
      </c>
      <c r="AF15">
        <v>2163</v>
      </c>
      <c r="AI15">
        <f>1-(($AC$15-$AD$14)/($AC$15-$AC$14))</f>
        <v>0.48571428571428577</v>
      </c>
      <c r="AJ15">
        <f>(($AC$15-$AE$13)/($AC$15-$AC$14))</f>
        <v>0.48571428571428571</v>
      </c>
      <c r="AK15">
        <f>1-(($AC$15-$AF$14)/($AC$15-$AC$14))</f>
        <v>5.7142857142857162E-2</v>
      </c>
      <c r="AL15">
        <f>(($AD$15-$AC$15)/($AD$15-$AD$14))</f>
        <v>0.5</v>
      </c>
      <c r="AM15">
        <f>1-(($AD$15-$AE$13)/($AD$15-$AD$14))</f>
        <v>2.777777777777779E-2</v>
      </c>
      <c r="AN15">
        <f>(($AD$15-$AF$15)/($AD$15-$AD$14))</f>
        <v>0.3888888888888889</v>
      </c>
      <c r="AO15">
        <f>1-(($AE$14-$AC$15)/($AE$14-$AE$13))</f>
        <v>0.47222222222222221</v>
      </c>
      <c r="AP15">
        <f>(($AE$14-$AD$15)/($AE$14-$AE$13))</f>
        <v>2.7777777777777776E-2</v>
      </c>
      <c r="AQ15">
        <f>(($AE$14-$AF$15)/($AE$14-$AE$13))</f>
        <v>0.41666666666666669</v>
      </c>
      <c r="AR15">
        <f>(($AF$14-$AC$14)/($AF$14-$AF$13))</f>
        <v>5.128205128205128E-2</v>
      </c>
      <c r="AS15">
        <f>1-(($AF$15-$AD$14)/($AF$15-$AF$14))</f>
        <v>0.40540540540540537</v>
      </c>
      <c r="AT15">
        <f>1-(($AF$15-$AE$13)/($AF$15-$AF$14))</f>
        <v>0.43243243243243246</v>
      </c>
      <c r="AU15">
        <v>4</v>
      </c>
      <c r="AV15">
        <v>858</v>
      </c>
      <c r="AW15">
        <f>($AV$19-$AV$16)/200</f>
        <v>0.17</v>
      </c>
    </row>
    <row r="16" spans="1:72" x14ac:dyDescent="0.25">
      <c r="A16">
        <v>751</v>
      </c>
      <c r="H16">
        <v>33.037207999999993</v>
      </c>
      <c r="I16" s="1">
        <v>4</v>
      </c>
      <c r="Q16" t="str">
        <f>CONCATENATE(C16,E16,G16,I16)</f>
        <v>4</v>
      </c>
      <c r="R16">
        <v>1</v>
      </c>
      <c r="S16">
        <v>24</v>
      </c>
      <c r="T16" t="s">
        <v>229</v>
      </c>
      <c r="V16" t="str">
        <f>CONCATENATE($R$64,$R$65,$R$66,$R$67)</f>
        <v>1423</v>
      </c>
      <c r="AC16">
        <v>2195</v>
      </c>
      <c r="AD16">
        <v>2214</v>
      </c>
      <c r="AE16">
        <v>2257</v>
      </c>
      <c r="AF16">
        <v>2202</v>
      </c>
      <c r="AI16">
        <f>(($AC$16-$AD$15)/($AC$16-$AC$15))</f>
        <v>0.5</v>
      </c>
      <c r="AJ16">
        <f>(($AC$16-$AE$14)/($AC$16-$AC$15))</f>
        <v>0.47222222222222221</v>
      </c>
      <c r="AK16">
        <f>1-(($AC$16-$AF$15)/($AC$16-$AC$15))</f>
        <v>0.11111111111111116</v>
      </c>
      <c r="AL16">
        <f>1-(($AD$16-$AC$16)/($AD$16-$AD$15))</f>
        <v>0.48648648648648651</v>
      </c>
      <c r="AM16">
        <f>1-(($AD$16-$AE$14)/($AD$16-$AD$15))</f>
        <v>2.7027027027026973E-2</v>
      </c>
      <c r="AN16">
        <f>(($AD$16-$AF$16)/($AD$16-$AD$15))</f>
        <v>0.32432432432432434</v>
      </c>
      <c r="AO16">
        <f>1-(($AE$15-$AC$16)/($AE$15-$AE$14))</f>
        <v>0.45945945945945943</v>
      </c>
      <c r="AP16">
        <f>(($AE$15-$AD$16)/($AE$15-$AE$14))</f>
        <v>2.7027027027027029E-2</v>
      </c>
      <c r="AQ16">
        <f>(($AE$15-$AF$16)/($AE$15-$AE$14))</f>
        <v>0.35135135135135137</v>
      </c>
      <c r="AR16">
        <f>(($AF$15-$AC$15)/($AF$15-$AF$14))</f>
        <v>0.10810810810810811</v>
      </c>
      <c r="AS16">
        <f>1-(($AF$16-$AD$15)/($AF$16-$AF$15))</f>
        <v>0.35897435897435892</v>
      </c>
      <c r="AT16">
        <f>1-(($AF$16-$AE$14)/($AF$16-$AF$15))</f>
        <v>0.38461538461538458</v>
      </c>
      <c r="AU16">
        <v>1</v>
      </c>
      <c r="AV16">
        <v>865</v>
      </c>
      <c r="AW16">
        <f>($AV$20-$AV$17)/200</f>
        <v>0.12</v>
      </c>
    </row>
    <row r="17" spans="1:49" x14ac:dyDescent="0.25">
      <c r="A17">
        <v>752</v>
      </c>
      <c r="H17">
        <v>33.037207999999993</v>
      </c>
      <c r="I17" s="1">
        <v>4</v>
      </c>
      <c r="Q17" t="str">
        <f>CONCATENATE(C17,E17,G17,I17)</f>
        <v>4</v>
      </c>
      <c r="R17">
        <v>3</v>
      </c>
      <c r="S17" t="s">
        <v>220</v>
      </c>
      <c r="T17" t="s">
        <v>230</v>
      </c>
      <c r="V17" t="str">
        <f>CONCATENATE($R$68,$R$69,$R$70,$R$71)</f>
        <v>1423</v>
      </c>
      <c r="AC17">
        <v>2232</v>
      </c>
      <c r="AD17">
        <v>2253</v>
      </c>
      <c r="AE17">
        <v>2301</v>
      </c>
      <c r="AF17">
        <v>2241</v>
      </c>
      <c r="AI17">
        <f>(($AC$17-$AD$16)/($AC$17-$AC$16))</f>
        <v>0.48648648648648651</v>
      </c>
      <c r="AJ17">
        <f>(($AC$17-$AE$15)/($AC$17-$AC$16))</f>
        <v>0.45945945945945948</v>
      </c>
      <c r="AK17">
        <f>1-(($AC$17-$AF$16)/($AC$17-$AC$16))</f>
        <v>0.18918918918918914</v>
      </c>
      <c r="AL17">
        <f>1-(($AD$17-$AC$17)/($AD$17-$AD$16))</f>
        <v>0.46153846153846156</v>
      </c>
      <c r="AM17">
        <f>1-(($AD$17-$AE$15)/($AD$17-$AD$16))</f>
        <v>2.5641025641025661E-2</v>
      </c>
      <c r="AN17">
        <f>(($AD$17-$AF$17)/($AD$17-$AD$16))</f>
        <v>0.30769230769230771</v>
      </c>
      <c r="AO17">
        <f>1-(($AE$16-$AC$17)/($AE$16-$AE$15))</f>
        <v>0.40476190476190477</v>
      </c>
      <c r="AP17">
        <f>(($AE$16-$AD$17)/($AE$16-$AE$15))</f>
        <v>9.5238095238095233E-2</v>
      </c>
      <c r="AQ17">
        <f>(($AE$16-$AF$17)/($AE$16-$AE$15))</f>
        <v>0.38095238095238093</v>
      </c>
      <c r="AR17">
        <f>(($AF$16-$AC$16)/($AF$16-$AF$15))</f>
        <v>0.17948717948717949</v>
      </c>
      <c r="AS17">
        <f>1-(($AF$17-$AD$16)/($AF$17-$AF$16))</f>
        <v>0.30769230769230771</v>
      </c>
      <c r="AT17">
        <f>1-(($AF$17-$AE$15)/($AF$17-$AF$16))</f>
        <v>0.33333333333333337</v>
      </c>
      <c r="AU17">
        <v>3</v>
      </c>
      <c r="AV17">
        <v>878</v>
      </c>
      <c r="AW17">
        <f>($AV$21-$AV$18)/200</f>
        <v>0.17499999999999999</v>
      </c>
    </row>
    <row r="18" spans="1:49" x14ac:dyDescent="0.25">
      <c r="A18">
        <v>753</v>
      </c>
      <c r="H18">
        <v>33.037207999999993</v>
      </c>
      <c r="I18" s="1">
        <v>4</v>
      </c>
      <c r="Q18" t="str">
        <f>CONCATENATE(C18,E18,G18,I18)</f>
        <v>4</v>
      </c>
      <c r="R18">
        <v>2</v>
      </c>
      <c r="S18">
        <v>26</v>
      </c>
      <c r="T18" t="s">
        <v>227</v>
      </c>
      <c r="V18" t="str">
        <f>CONCATENATE($R$72,$R$73,$R$74,$R$75)</f>
        <v>1423</v>
      </c>
      <c r="AC18">
        <v>2273</v>
      </c>
      <c r="AD18">
        <v>2294</v>
      </c>
      <c r="AE18">
        <v>2344</v>
      </c>
      <c r="AF18">
        <v>2283</v>
      </c>
      <c r="AI18">
        <f>(($AC$18-$AD$17)/($AC$18-$AC$17))</f>
        <v>0.48780487804878048</v>
      </c>
      <c r="AJ18">
        <f>(($AC$18-$AE$16)/($AC$18-$AC$17))</f>
        <v>0.3902439024390244</v>
      </c>
      <c r="AK18">
        <f>1-(($AC$18-$AF$17)/($AC$18-$AC$17))</f>
        <v>0.21951219512195119</v>
      </c>
      <c r="AL18">
        <f>1-(($AD$18-$AC$18)/($AD$18-$AD$17))</f>
        <v>0.48780487804878048</v>
      </c>
      <c r="AM18">
        <f>1-(($AD$18-$AE$16)/($AD$18-$AD$17))</f>
        <v>9.7560975609756073E-2</v>
      </c>
      <c r="AN18">
        <f>(($AD$18-$AF$18)/($AD$18-$AD$17))</f>
        <v>0.26829268292682928</v>
      </c>
      <c r="AO18">
        <f>1-(($AE$17-$AC$18)/($AE$17-$AE$16))</f>
        <v>0.36363636363636365</v>
      </c>
      <c r="AP18">
        <f>(($AE$17-$AD$18)/($AE$17-$AE$16))</f>
        <v>0.15909090909090909</v>
      </c>
      <c r="AQ18">
        <f>(($AE$17-$AF$18)/($AE$17-$AE$16))</f>
        <v>0.40909090909090912</v>
      </c>
      <c r="AR18">
        <f>(($AF$17-$AC$17)/($AF$17-$AF$16))</f>
        <v>0.23076923076923078</v>
      </c>
      <c r="AS18">
        <f>1-(($AF$18-$AD$17)/($AF$18-$AF$17))</f>
        <v>0.2857142857142857</v>
      </c>
      <c r="AT18">
        <f>1-(($AF$18-$AE$16)/($AF$18-$AF$17))</f>
        <v>0.38095238095238093</v>
      </c>
      <c r="AU18">
        <v>2</v>
      </c>
      <c r="AV18">
        <v>882</v>
      </c>
      <c r="AW18">
        <f>($AV$22-$AV$19)/200</f>
        <v>0.115</v>
      </c>
    </row>
    <row r="19" spans="1:49" x14ac:dyDescent="0.25">
      <c r="A19">
        <v>754</v>
      </c>
      <c r="H19">
        <v>33.037207999999993</v>
      </c>
      <c r="I19" s="1">
        <v>4</v>
      </c>
      <c r="Q19" t="str">
        <f>CONCATENATE(C19,E19,G19,I19)</f>
        <v>4</v>
      </c>
      <c r="R19">
        <v>4</v>
      </c>
      <c r="T19" t="s">
        <v>228</v>
      </c>
      <c r="V19" t="str">
        <f>CONCATENATE($R$76,$R$77,$R$78,$R$79)</f>
        <v>1423</v>
      </c>
      <c r="AC19">
        <v>2313</v>
      </c>
      <c r="AD19">
        <v>2334</v>
      </c>
      <c r="AE19">
        <v>2391</v>
      </c>
      <c r="AF19">
        <v>2324</v>
      </c>
      <c r="AI19">
        <f>(($AC$19-$AD$18)/($AC$19-$AC$18))</f>
        <v>0.47499999999999998</v>
      </c>
      <c r="AJ19">
        <f>(($AC$19-$AE$17)/($AC$19-$AC$18))</f>
        <v>0.3</v>
      </c>
      <c r="AK19">
        <f>1-(($AC$19-$AF$18)/($AC$19-$AC$18))</f>
        <v>0.25</v>
      </c>
      <c r="AL19">
        <f>1-(($AD$19-$AC$19)/($AD$19-$AD$18))</f>
        <v>0.47499999999999998</v>
      </c>
      <c r="AM19">
        <f>1-(($AD$19-$AE$17)/($AD$19-$AD$18))</f>
        <v>0.17500000000000004</v>
      </c>
      <c r="AN19">
        <f>(($AD$19-$AF$19)/($AD$19-$AD$18))</f>
        <v>0.25</v>
      </c>
      <c r="AO19">
        <f>1-(($AE$18-$AC$19)/($AE$18-$AE$17))</f>
        <v>0.27906976744186052</v>
      </c>
      <c r="AP19">
        <f>(($AE$18-$AD$19)/($AE$18-$AE$17))</f>
        <v>0.23255813953488372</v>
      </c>
      <c r="AQ19">
        <f>(($AE$18-$AF$19)/($AE$18-$AE$17))</f>
        <v>0.46511627906976744</v>
      </c>
      <c r="AR19">
        <f>(($AF$18-$AC$18)/($AF$18-$AF$17))</f>
        <v>0.23809523809523808</v>
      </c>
      <c r="AS19">
        <f>1-(($AF$19-$AD$18)/($AF$19-$AF$18))</f>
        <v>0.26829268292682928</v>
      </c>
      <c r="AT19">
        <f>1-(($AF$19-$AE$17)/($AF$19-$AF$18))</f>
        <v>0.43902439024390238</v>
      </c>
      <c r="AU19">
        <v>4</v>
      </c>
      <c r="AV19">
        <v>899</v>
      </c>
      <c r="AW19">
        <f>($AV$23-$AV$20)/200</f>
        <v>0.185</v>
      </c>
    </row>
    <row r="20" spans="1:49" x14ac:dyDescent="0.25">
      <c r="A20">
        <v>755</v>
      </c>
      <c r="H20">
        <v>33.037207999999993</v>
      </c>
      <c r="I20" s="1">
        <v>4</v>
      </c>
      <c r="Q20" t="str">
        <f>CONCATENATE(C20,E20,G20,I20)</f>
        <v>4</v>
      </c>
      <c r="R20">
        <v>1</v>
      </c>
      <c r="T20" t="s">
        <v>229</v>
      </c>
      <c r="V20" t="str">
        <f>CONCATENATE($R$80,$R$81,$R$82,$R$83)</f>
        <v>1423</v>
      </c>
      <c r="AC20">
        <v>2354</v>
      </c>
      <c r="AD20">
        <v>2377</v>
      </c>
      <c r="AE20">
        <v>2442</v>
      </c>
      <c r="AF20">
        <v>2367</v>
      </c>
      <c r="AI20">
        <f>(($AC$20-$AD$19)/($AC$20-$AC$19))</f>
        <v>0.48780487804878048</v>
      </c>
      <c r="AJ20">
        <f>(($AC$20-$AE$18)/($AC$20-$AC$19))</f>
        <v>0.24390243902439024</v>
      </c>
      <c r="AK20">
        <f>1-(($AC$20-$AF$19)/($AC$20-$AC$19))</f>
        <v>0.26829268292682928</v>
      </c>
      <c r="AL20">
        <f>1-(($AD$20-$AC$20)/($AD$20-$AD$19))</f>
        <v>0.46511627906976749</v>
      </c>
      <c r="AM20">
        <f>1-(($AD$20-$AE$18)/($AD$20-$AD$19))</f>
        <v>0.23255813953488369</v>
      </c>
      <c r="AN20">
        <f>(($AD$20-$AF$20)/($AD$20-$AD$19))</f>
        <v>0.23255813953488372</v>
      </c>
      <c r="AO20">
        <f>1-(($AE$19-$AC$20)/($AE$19-$AE$18))</f>
        <v>0.21276595744680848</v>
      </c>
      <c r="AP20">
        <f>(($AE$19-$AD$20)/($AE$19-$AE$18))</f>
        <v>0.2978723404255319</v>
      </c>
      <c r="AQ20">
        <f>1-(($AE$19-$AF$20)/($AE$19-$AE$18))</f>
        <v>0.48936170212765961</v>
      </c>
      <c r="AR20">
        <f>(($AF$19-$AC$19)/($AF$19-$AF$18))</f>
        <v>0.26829268292682928</v>
      </c>
      <c r="AS20">
        <f>1-(($AF$20-$AD$19)/($AF$20-$AF$19))</f>
        <v>0.23255813953488369</v>
      </c>
      <c r="AT20">
        <f>1-(($AF$20-$AE$18)/($AF$20-$AF$19))</f>
        <v>0.46511627906976749</v>
      </c>
      <c r="AU20">
        <v>1</v>
      </c>
      <c r="AV20">
        <v>902</v>
      </c>
      <c r="AW20">
        <f>($AV$24-$AV$21)/200</f>
        <v>0.115</v>
      </c>
    </row>
    <row r="21" spans="1:49" x14ac:dyDescent="0.25">
      <c r="A21">
        <v>756</v>
      </c>
      <c r="B21">
        <v>53.957346999999999</v>
      </c>
      <c r="C21" s="2">
        <v>1</v>
      </c>
      <c r="H21">
        <v>33.251376999999991</v>
      </c>
      <c r="I21" s="1">
        <v>4</v>
      </c>
      <c r="P21">
        <v>2</v>
      </c>
      <c r="Q21" t="str">
        <f>CONCATENATE(C21,E21,G21,I21)</f>
        <v>14</v>
      </c>
      <c r="R21">
        <v>3</v>
      </c>
      <c r="T21" t="s">
        <v>230</v>
      </c>
      <c r="V21" t="str">
        <f>CONCATENATE($R$84,$R$85,$R$86,$R$87)</f>
        <v>1423</v>
      </c>
      <c r="AC21">
        <v>2401</v>
      </c>
      <c r="AD21">
        <v>2427</v>
      </c>
      <c r="AE21">
        <v>2491</v>
      </c>
      <c r="AF21">
        <v>2418</v>
      </c>
      <c r="AI21">
        <f>1-(($AC$21-$AD$20)/($AC$21-$AC$20))</f>
        <v>0.48936170212765961</v>
      </c>
      <c r="AJ21">
        <f>(($AC$21-$AE$19)/($AC$21-$AC$20))</f>
        <v>0.21276595744680851</v>
      </c>
      <c r="AK21">
        <f>1-(($AC$21-$AF$20)/($AC$21-$AC$20))</f>
        <v>0.27659574468085102</v>
      </c>
      <c r="AL21">
        <f>1-(($AD$21-$AC$21)/($AD$21-$AD$20))</f>
        <v>0.48</v>
      </c>
      <c r="AM21">
        <f>1-(($AD$21-$AE$19)/($AD$21-$AD$20))</f>
        <v>0.28000000000000003</v>
      </c>
      <c r="AN21">
        <f>(($AD$21-$AF$21)/($AD$21-$AD$20))</f>
        <v>0.18</v>
      </c>
      <c r="AO21">
        <f>1-(($AE$20-$AC$21)/($AE$20-$AE$19))</f>
        <v>0.19607843137254899</v>
      </c>
      <c r="AP21">
        <f>(($AE$20-$AD$21)/($AE$20-$AE$19))</f>
        <v>0.29411764705882354</v>
      </c>
      <c r="AQ21">
        <f>(($AE$20-$AF$21)/($AE$20-$AE$19))</f>
        <v>0.47058823529411764</v>
      </c>
      <c r="AR21">
        <f>(($AF$20-$AC$20)/($AF$20-$AF$19))</f>
        <v>0.30232558139534882</v>
      </c>
      <c r="AS21">
        <f>1-(($AF$21-$AD$20)/($AF$21-$AF$20))</f>
        <v>0.19607843137254899</v>
      </c>
      <c r="AT21">
        <f>1-(($AF$21-$AE$19)/($AF$21-$AF$20))</f>
        <v>0.47058823529411764</v>
      </c>
      <c r="AU21">
        <v>3</v>
      </c>
      <c r="AV21">
        <v>917</v>
      </c>
      <c r="AW21">
        <f>($AV$25-$AV$22)/200</f>
        <v>0.17</v>
      </c>
    </row>
    <row r="22" spans="1:49" x14ac:dyDescent="0.25">
      <c r="A22">
        <v>757</v>
      </c>
      <c r="B22">
        <v>53.957346999999999</v>
      </c>
      <c r="C22" s="2">
        <v>1</v>
      </c>
      <c r="H22">
        <v>33.394152999999989</v>
      </c>
      <c r="I22" s="1">
        <v>4</v>
      </c>
      <c r="P22">
        <v>2</v>
      </c>
      <c r="Q22" t="str">
        <f>CONCATENATE(C22,E22,G22,I22)</f>
        <v>14</v>
      </c>
      <c r="R22">
        <v>2</v>
      </c>
      <c r="T22" t="s">
        <v>227</v>
      </c>
      <c r="V22" t="str">
        <f>CONCATENATE($R$88,$R$89,$R$90,$R$91)</f>
        <v>1241</v>
      </c>
      <c r="AC22">
        <v>2448</v>
      </c>
      <c r="AD22">
        <v>2471</v>
      </c>
      <c r="AE22">
        <v>2545</v>
      </c>
      <c r="AF22">
        <v>2466</v>
      </c>
      <c r="AI22">
        <f>(($AC$22-$AD$21)/($AC$22-$AC$21))</f>
        <v>0.44680851063829785</v>
      </c>
      <c r="AJ22">
        <f>(($AC$22-$AE$20)/($AC$22-$AC$21))</f>
        <v>0.1276595744680851</v>
      </c>
      <c r="AK22">
        <f>1-(($AC$22-$AF$21)/($AC$22-$AC$21))</f>
        <v>0.36170212765957444</v>
      </c>
      <c r="AL22">
        <f>1-(($AD$22-$AC$22)/($AD$22-$AD$21))</f>
        <v>0.47727272727272729</v>
      </c>
      <c r="AM22">
        <f>1-(($AD$22-$AE$20)/($AD$22-$AD$21))</f>
        <v>0.34090909090909094</v>
      </c>
      <c r="AN22">
        <f>(($AD$22-$AF$22)/($AD$22-$AD$21))</f>
        <v>0.11363636363636363</v>
      </c>
      <c r="AO22">
        <f>1-(($AE$21-$AC$22)/($AE$21-$AE$20))</f>
        <v>0.12244897959183676</v>
      </c>
      <c r="AP22">
        <f>(($AE$21-$AD$22)/($AE$21-$AE$20))</f>
        <v>0.40816326530612246</v>
      </c>
      <c r="AQ22">
        <f>1-(($AE$21-$AF$22)/($AE$21-$AE$20))</f>
        <v>0.48979591836734693</v>
      </c>
      <c r="AR22">
        <f>(($AF$21-$AC$21)/($AF$21-$AF$20))</f>
        <v>0.33333333333333331</v>
      </c>
      <c r="AS22">
        <f>1-(($AF$22-$AD$21)/($AF$22-$AF$21))</f>
        <v>0.1875</v>
      </c>
      <c r="AT22">
        <f>(($AF$22-$AE$20)/($AF$22-$AF$21))</f>
        <v>0.5</v>
      </c>
      <c r="AU22">
        <v>2</v>
      </c>
      <c r="AV22">
        <v>922</v>
      </c>
      <c r="AW22">
        <f>($AV$26-$AV$23)/200</f>
        <v>0.1</v>
      </c>
    </row>
    <row r="23" spans="1:49" x14ac:dyDescent="0.25">
      <c r="A23">
        <v>758</v>
      </c>
      <c r="B23">
        <v>53.957346999999999</v>
      </c>
      <c r="C23" s="2">
        <v>1</v>
      </c>
      <c r="H23">
        <v>33.394152999999989</v>
      </c>
      <c r="I23" s="1">
        <v>4</v>
      </c>
      <c r="P23">
        <v>2</v>
      </c>
      <c r="Q23" t="str">
        <f>CONCATENATE(C23,E23,G23,I23)</f>
        <v>14</v>
      </c>
      <c r="R23">
        <v>4</v>
      </c>
      <c r="T23" t="s">
        <v>231</v>
      </c>
      <c r="V23" t="str">
        <f>CONCATENATE($R$95,$R$96,$R$97,$R$98)</f>
        <v>4231</v>
      </c>
      <c r="AC23">
        <v>2493</v>
      </c>
      <c r="AD23">
        <v>2517</v>
      </c>
      <c r="AE23">
        <v>2936</v>
      </c>
      <c r="AF23">
        <v>2521</v>
      </c>
      <c r="AI23">
        <f>(($AC$23-$AD$22)/($AC$23-$AC$22))</f>
        <v>0.48888888888888887</v>
      </c>
      <c r="AJ23">
        <f>(($AC$23-$AE$21)/($AC$23-$AC$22))</f>
        <v>4.4444444444444446E-2</v>
      </c>
      <c r="AK23">
        <f>1-(($AC$23-$AF$22)/($AC$23-$AC$22))</f>
        <v>0.4</v>
      </c>
      <c r="AL23">
        <f>1-(($AD$23-$AC$23)/($AD$23-$AD$22))</f>
        <v>0.47826086956521741</v>
      </c>
      <c r="AM23">
        <f>1-(($AD$23-$AE$21)/($AD$23-$AD$22))</f>
        <v>0.43478260869565222</v>
      </c>
      <c r="AO23">
        <f>1-(($AE$22-$AC$23)/($AE$22-$AE$21))</f>
        <v>3.703703703703709E-2</v>
      </c>
      <c r="AP23">
        <f>1-(($AE$22-$AD$23)/($AE$22-$AE$21))</f>
        <v>0.48148148148148151</v>
      </c>
      <c r="AQ23">
        <f>(($AE$22-$AF$23)/($AE$22-$AE$21))</f>
        <v>0.44444444444444442</v>
      </c>
      <c r="AR23">
        <f>(($AF$22-$AC$22)/($AF$22-$AF$21))</f>
        <v>0.375</v>
      </c>
      <c r="AS23">
        <f>1-(($AF$23-$AD$22)/($AF$23-$AF$22))</f>
        <v>9.0909090909090939E-2</v>
      </c>
      <c r="AT23">
        <f>1-(($AF$23-$AE$21)/($AF$23-$AF$22))</f>
        <v>0.45454545454545459</v>
      </c>
      <c r="AU23">
        <v>4</v>
      </c>
      <c r="AV23">
        <v>939</v>
      </c>
      <c r="AW23">
        <f>($AV$27-$AV$24)/200</f>
        <v>0.185</v>
      </c>
    </row>
    <row r="24" spans="1:49" x14ac:dyDescent="0.25">
      <c r="A24">
        <v>759</v>
      </c>
      <c r="B24">
        <v>53.957346999999999</v>
      </c>
      <c r="C24" s="2">
        <v>1</v>
      </c>
      <c r="H24">
        <v>33.537047999999999</v>
      </c>
      <c r="I24" s="1">
        <v>4</v>
      </c>
      <c r="P24">
        <v>2</v>
      </c>
      <c r="Q24" t="str">
        <f>CONCATENATE(C24,E24,G24,I24)</f>
        <v>14</v>
      </c>
      <c r="R24">
        <v>1</v>
      </c>
      <c r="T24" t="s">
        <v>232</v>
      </c>
      <c r="V24" t="str">
        <f>CONCATENATE($R$99,$R$100,$R$101,$R$102)</f>
        <v>2431</v>
      </c>
      <c r="AC24">
        <v>2538</v>
      </c>
      <c r="AD24">
        <v>2923</v>
      </c>
      <c r="AE24">
        <v>2966</v>
      </c>
      <c r="AF24">
        <v>2921</v>
      </c>
      <c r="AI24">
        <f>(($AC$24-$AD$23)/($AC$24-$AC$23))</f>
        <v>0.46666666666666667</v>
      </c>
      <c r="AK24">
        <f>(($AC$24-$AF$23)/($AC$24-$AC$23))</f>
        <v>0.37777777777777777</v>
      </c>
      <c r="AO24">
        <f>(($AE$22-$AC$24)/($AE$22-$AE$21))</f>
        <v>0.12962962962962962</v>
      </c>
      <c r="AR24">
        <f>1-(($AF$23-$AC$23)/($AF$23-$AF$22))</f>
        <v>0.49090909090909096</v>
      </c>
      <c r="AS24">
        <f>(($AF$23-$AD$23)/($AF$23-$AF$22))</f>
        <v>7.2727272727272724E-2</v>
      </c>
      <c r="AU24">
        <v>1</v>
      </c>
      <c r="AV24">
        <v>940</v>
      </c>
      <c r="AW24">
        <f>($AV$28-$AV$25)/200</f>
        <v>0.11</v>
      </c>
    </row>
    <row r="25" spans="1:49" x14ac:dyDescent="0.25">
      <c r="A25">
        <v>760</v>
      </c>
      <c r="B25">
        <v>53.957346999999999</v>
      </c>
      <c r="C25" s="2">
        <v>1</v>
      </c>
      <c r="H25">
        <v>33.537047999999999</v>
      </c>
      <c r="I25" s="1">
        <v>4</v>
      </c>
      <c r="P25">
        <v>2</v>
      </c>
      <c r="Q25" t="str">
        <f>CONCATENATE(C25,E25,G25,I25)</f>
        <v>14</v>
      </c>
      <c r="R25">
        <v>3</v>
      </c>
      <c r="T25" t="s">
        <v>233</v>
      </c>
      <c r="V25" t="str">
        <f>CONCATENATE($R$103,$R$104,$R$105,$R$106)</f>
        <v>2341</v>
      </c>
      <c r="AC25">
        <v>2942</v>
      </c>
      <c r="AD25">
        <v>2958</v>
      </c>
      <c r="AE25">
        <v>2994</v>
      </c>
      <c r="AF25">
        <v>2959</v>
      </c>
      <c r="AU25">
        <v>3</v>
      </c>
      <c r="AV25">
        <v>956</v>
      </c>
      <c r="AW25">
        <f>($AV$29-$AV$26)/200</f>
        <v>0.185</v>
      </c>
    </row>
    <row r="26" spans="1:49" x14ac:dyDescent="0.25">
      <c r="A26">
        <v>761</v>
      </c>
      <c r="B26">
        <v>53.957346999999999</v>
      </c>
      <c r="C26" s="2">
        <v>1</v>
      </c>
      <c r="H26">
        <v>33.537047999999999</v>
      </c>
      <c r="I26" s="1">
        <v>4</v>
      </c>
      <c r="P26">
        <v>2</v>
      </c>
      <c r="Q26" t="str">
        <f>CONCATENATE(C26,E26,G26,I26)</f>
        <v>14</v>
      </c>
      <c r="R26">
        <v>2</v>
      </c>
      <c r="T26" t="s">
        <v>234</v>
      </c>
      <c r="V26" t="str">
        <f>CONCATENATE($R$107,$R$108,$R$109,$R$110)</f>
        <v>2341</v>
      </c>
      <c r="AC26">
        <v>2974</v>
      </c>
      <c r="AD26">
        <v>2989</v>
      </c>
      <c r="AE26">
        <v>3025</v>
      </c>
      <c r="AF26">
        <v>2995</v>
      </c>
      <c r="AU26">
        <v>2</v>
      </c>
      <c r="AV26">
        <v>959</v>
      </c>
      <c r="AW26">
        <f>($AV$30-$AV$27)/200</f>
        <v>0.1</v>
      </c>
    </row>
    <row r="27" spans="1:49" x14ac:dyDescent="0.25">
      <c r="A27">
        <v>762</v>
      </c>
      <c r="B27">
        <v>53.957346999999999</v>
      </c>
      <c r="C27" s="2">
        <v>1</v>
      </c>
      <c r="F27">
        <v>43.532971999999994</v>
      </c>
      <c r="G27" s="3">
        <v>3</v>
      </c>
      <c r="P27">
        <v>2</v>
      </c>
      <c r="Q27" t="str">
        <f>CONCATENATE(C27,E27,G27,I27)</f>
        <v>13</v>
      </c>
      <c r="R27">
        <v>1</v>
      </c>
      <c r="T27" t="s">
        <v>235</v>
      </c>
      <c r="V27" t="str">
        <f>CONCATENATE($R$111,$R$112,$R$113,$R$114)</f>
        <v>2413</v>
      </c>
      <c r="AC27">
        <v>3006</v>
      </c>
      <c r="AD27">
        <v>3017</v>
      </c>
      <c r="AE27">
        <v>3065</v>
      </c>
      <c r="AF27">
        <v>3028</v>
      </c>
      <c r="AI27">
        <f>(($AC$26-$AD$25)/($AC$26-$AC$25))</f>
        <v>0.5</v>
      </c>
      <c r="AJ27">
        <f>(($AC$26-$AE$24)/($AC$26-$AC$25))</f>
        <v>0.25</v>
      </c>
      <c r="AK27">
        <f>(($AC$26-$AF$25)/($AC$26-$AC$25))</f>
        <v>0.46875</v>
      </c>
      <c r="AL27">
        <f>(($AD$25-$AC$25)/($AD$25-$AD$24))</f>
        <v>0.45714285714285713</v>
      </c>
      <c r="AM27">
        <f>1-(($AD$25-$AE$23)/($AD$25-$AD$24))</f>
        <v>0.37142857142857144</v>
      </c>
      <c r="AN27">
        <f>1-(($AD$26-$AF$25)/($AD$26-$AD$25))</f>
        <v>3.2258064516129004E-2</v>
      </c>
      <c r="AO27">
        <f>1-(($AE$24-$AC$25)/($AE$24-$AE$23))</f>
        <v>0.19999999999999996</v>
      </c>
      <c r="AP27">
        <f>(($AE$24-$AD$25)/($AE$24-$AE$23))</f>
        <v>0.26666666666666666</v>
      </c>
      <c r="AQ27">
        <f>(($AE$24-$AF$25)/($AE$24-$AE$23))</f>
        <v>0.23333333333333334</v>
      </c>
      <c r="AR27">
        <f>(($AF$25-$AC$25)/($AF$25-$AF$24))</f>
        <v>0.44736842105263158</v>
      </c>
      <c r="AS27">
        <f>1-(($AF$25-$AD$24)/($AF$25-$AF$24))</f>
        <v>5.2631578947368474E-2</v>
      </c>
      <c r="AT27">
        <f>1-(($AF$25-$AE$23)/($AF$25-$AF$24))</f>
        <v>0.39473684210526316</v>
      </c>
      <c r="AU27">
        <v>1</v>
      </c>
      <c r="AV27">
        <v>977</v>
      </c>
      <c r="AW27">
        <f>($AV$31-$AV$28)/200</f>
        <v>0.185</v>
      </c>
    </row>
    <row r="28" spans="1:49" x14ac:dyDescent="0.25">
      <c r="A28">
        <v>763</v>
      </c>
      <c r="B28">
        <v>53.957346999999999</v>
      </c>
      <c r="C28" s="2">
        <v>1</v>
      </c>
      <c r="F28">
        <v>43.532971999999994</v>
      </c>
      <c r="G28" s="3">
        <v>3</v>
      </c>
      <c r="P28">
        <v>2</v>
      </c>
      <c r="Q28" t="str">
        <f>CONCATENATE(C28,E28,G28,I28)</f>
        <v>13</v>
      </c>
      <c r="R28">
        <v>4</v>
      </c>
      <c r="T28" t="s">
        <v>236</v>
      </c>
      <c r="V28" t="str">
        <f>CONCATENATE($R$115,$R$116,$R$117,$R$118)</f>
        <v>4213</v>
      </c>
      <c r="AC28">
        <v>3037</v>
      </c>
      <c r="AD28">
        <v>3041</v>
      </c>
      <c r="AE28">
        <v>3099</v>
      </c>
      <c r="AF28">
        <v>3043</v>
      </c>
      <c r="AI28">
        <f>1-(($AC$27-$AD$26)/($AC$27-$AC$26))</f>
        <v>0.46875</v>
      </c>
      <c r="AJ28">
        <f>(($AC$27-$AE$25)/($AC$27-$AC$26))</f>
        <v>0.375</v>
      </c>
      <c r="AK28">
        <f>(($AC$27-$AF$26)/($AC$27-$AC$26))</f>
        <v>0.34375</v>
      </c>
      <c r="AL28">
        <f>(($AD$26-$AC$26)/($AD$26-$AD$25))</f>
        <v>0.4838709677419355</v>
      </c>
      <c r="AM28">
        <f>1-(($AD$26-$AE$24)/($AD$26-$AD$25))</f>
        <v>0.25806451612903225</v>
      </c>
      <c r="AN28">
        <f>1-(($AD$27-$AF$26)/($AD$27-$AD$26))</f>
        <v>0.2142857142857143</v>
      </c>
      <c r="AO28">
        <f>1-(($AE$25-$AC$26)/($AE$25-$AE$24))</f>
        <v>0.2857142857142857</v>
      </c>
      <c r="AP28">
        <f>(($AE$25-$AD$26)/($AE$25-$AE$24))</f>
        <v>0.17857142857142858</v>
      </c>
      <c r="AQ28">
        <f>1-(($AE$26-$AF$26)/($AE$26-$AE$25))</f>
        <v>3.2258064516129004E-2</v>
      </c>
      <c r="AR28">
        <f>1-(($AF$26-$AC$26)/($AF$26-$AF$25))</f>
        <v>0.41666666666666663</v>
      </c>
      <c r="AS28">
        <f>(($AF$25-$AD$25)/($AF$25-$AF$24))</f>
        <v>2.6315789473684209E-2</v>
      </c>
      <c r="AT28">
        <f>1-(($AF$26-$AE$24)/($AF$26-$AF$25))</f>
        <v>0.19444444444444442</v>
      </c>
      <c r="AU28">
        <v>4</v>
      </c>
      <c r="AV28">
        <v>978</v>
      </c>
      <c r="AW28">
        <f>($AV$32-$AV$29)/200</f>
        <v>0.105</v>
      </c>
    </row>
    <row r="29" spans="1:49" x14ac:dyDescent="0.25">
      <c r="A29">
        <v>764</v>
      </c>
      <c r="B29">
        <v>53.957346999999999</v>
      </c>
      <c r="C29" s="2">
        <v>1</v>
      </c>
      <c r="F29">
        <v>43.532971999999994</v>
      </c>
      <c r="G29" s="3">
        <v>3</v>
      </c>
      <c r="P29">
        <v>2</v>
      </c>
      <c r="Q29" t="str">
        <f>CONCATENATE(C29,E29,G29,I29)</f>
        <v>13</v>
      </c>
      <c r="R29">
        <v>2</v>
      </c>
      <c r="T29" t="s">
        <v>237</v>
      </c>
      <c r="V29" t="str">
        <f>CONCATENATE($R$119,$R$120,$R$121,$R$122)</f>
        <v>2413</v>
      </c>
      <c r="AC29">
        <v>3061</v>
      </c>
      <c r="AD29">
        <v>3070</v>
      </c>
      <c r="AE29">
        <v>3132</v>
      </c>
      <c r="AF29">
        <v>3068</v>
      </c>
      <c r="AI29">
        <f>1-(($AC$28-$AD$27)/($AC$28-$AC$27))</f>
        <v>0.35483870967741937</v>
      </c>
      <c r="AJ29">
        <f>(($AC$28-$AE$26)/($AC$28-$AC$27))</f>
        <v>0.38709677419354838</v>
      </c>
      <c r="AK29">
        <f>(($AC$28-$AF$27)/($AC$28-$AC$27))</f>
        <v>0.29032258064516131</v>
      </c>
      <c r="AL29">
        <f>(($AD$27-$AC$27)/($AD$27-$AD$26))</f>
        <v>0.39285714285714285</v>
      </c>
      <c r="AM29">
        <f>1-(($AD$27-$AE$25)/($AD$27-$AD$26))</f>
        <v>0.1785714285714286</v>
      </c>
      <c r="AN29">
        <f>1-(($AD$28-$AF$27)/($AD$28-$AD$27))</f>
        <v>0.45833333333333337</v>
      </c>
      <c r="AO29">
        <f>1-(($AE$26-$AC$27)/($AE$26-$AE$25))</f>
        <v>0.38709677419354838</v>
      </c>
      <c r="AP29">
        <f>(($AE$26-$AD$27)/($AE$26-$AE$25))</f>
        <v>0.25806451612903225</v>
      </c>
      <c r="AQ29">
        <f>1-(($AE$27-$AF$27)/($AE$27-$AE$26))</f>
        <v>7.4999999999999956E-2</v>
      </c>
      <c r="AR29">
        <f>1-(($AF$27-$AC$27)/($AF$27-$AF$26))</f>
        <v>0.33333333333333337</v>
      </c>
      <c r="AS29">
        <f>(($AF$26-$AD$26)/($AF$26-$AF$25))</f>
        <v>0.16666666666666666</v>
      </c>
      <c r="AT29">
        <f>(($AF$26-$AE$25)/($AF$26-$AF$25))</f>
        <v>2.7777777777777776E-2</v>
      </c>
      <c r="AU29">
        <v>2</v>
      </c>
      <c r="AV29">
        <v>996</v>
      </c>
      <c r="AW29">
        <f>($AV$33-$AV$30)/200</f>
        <v>0.18</v>
      </c>
    </row>
    <row r="30" spans="1:49" x14ac:dyDescent="0.25">
      <c r="A30">
        <v>765</v>
      </c>
      <c r="B30">
        <v>53.957346999999999</v>
      </c>
      <c r="C30" s="2">
        <v>1</v>
      </c>
      <c r="F30">
        <v>43.532971999999994</v>
      </c>
      <c r="G30" s="3">
        <v>3</v>
      </c>
      <c r="P30">
        <v>2</v>
      </c>
      <c r="Q30" t="str">
        <f>CONCATENATE(C30,E30,G30,I30)</f>
        <v>13</v>
      </c>
      <c r="R30">
        <v>3</v>
      </c>
      <c r="T30" t="s">
        <v>238</v>
      </c>
      <c r="V30" t="str">
        <f>CONCATENATE($R$123,$R$124,$R$125,$R$126)</f>
        <v>2143</v>
      </c>
      <c r="AC30">
        <v>3092</v>
      </c>
      <c r="AD30">
        <v>3106</v>
      </c>
      <c r="AE30">
        <v>3158</v>
      </c>
      <c r="AF30">
        <v>3118</v>
      </c>
      <c r="AI30">
        <f>1-(($AC$29-$AD$28)/($AC$29-$AC$28))</f>
        <v>0.16666666666666663</v>
      </c>
      <c r="AJ30">
        <f>1-(($AC$30-$AE$27)/($AC$30-$AC$29))</f>
        <v>0.12903225806451613</v>
      </c>
      <c r="AK30">
        <f>1-(($AC$29-$AF$28)/($AC$29-$AC$28))</f>
        <v>0.25</v>
      </c>
      <c r="AL30">
        <f>(($AD$28-$AC$28)/($AD$28-$AD$27))</f>
        <v>0.16666666666666666</v>
      </c>
      <c r="AM30">
        <f>1-(($AD$28-$AE$26)/($AD$28-$AD$27))</f>
        <v>0.33333333333333337</v>
      </c>
      <c r="AN30">
        <f>1-(($AD$29-$AF$28)/($AD$29-$AD$28))</f>
        <v>6.8965517241379337E-2</v>
      </c>
      <c r="AO30">
        <f>1-(($AE$27-$AC$28)/($AE$27-$AE$26))</f>
        <v>0.30000000000000004</v>
      </c>
      <c r="AP30">
        <f>1-(($AE$27-$AD$28)/($AE$27-$AE$26))</f>
        <v>0.4</v>
      </c>
      <c r="AQ30">
        <f>1-(($AE$27-$AF$28)/($AE$27-$AE$26))</f>
        <v>0.44999999999999996</v>
      </c>
      <c r="AR30">
        <f>(($AF$28-$AC$28)/($AF$28-$AF$27))</f>
        <v>0.4</v>
      </c>
      <c r="AS30">
        <f>(($AF$27-$AD$27)/($AF$27-$AF$26))</f>
        <v>0.33333333333333331</v>
      </c>
      <c r="AT30">
        <f>(($AF$27-$AE$26)/($AF$27-$AF$26))</f>
        <v>9.0909090909090912E-2</v>
      </c>
      <c r="AU30">
        <v>3</v>
      </c>
      <c r="AV30">
        <v>997</v>
      </c>
      <c r="AW30">
        <f>($AV$34-$AV$31)/200</f>
        <v>0.1</v>
      </c>
    </row>
    <row r="31" spans="1:49" x14ac:dyDescent="0.25">
      <c r="A31">
        <v>766</v>
      </c>
      <c r="B31">
        <v>53.957346999999999</v>
      </c>
      <c r="C31" s="2">
        <v>1</v>
      </c>
      <c r="F31">
        <v>43.532971999999994</v>
      </c>
      <c r="G31" s="3">
        <v>3</v>
      </c>
      <c r="P31">
        <v>2</v>
      </c>
      <c r="Q31" t="str">
        <f>CONCATENATE(C31,E31,G31,I31)</f>
        <v>13</v>
      </c>
      <c r="R31">
        <v>4</v>
      </c>
      <c r="T31" t="s">
        <v>239</v>
      </c>
      <c r="V31" t="str">
        <f>CONCATENATE($R$127,$R$128,$R$129,$R$130)</f>
        <v>2413</v>
      </c>
      <c r="AC31">
        <v>3123</v>
      </c>
      <c r="AD31">
        <v>3142</v>
      </c>
      <c r="AE31">
        <v>3193</v>
      </c>
      <c r="AF31">
        <v>3154</v>
      </c>
      <c r="AI31">
        <f>1-(($AC$30-$AD$29)/($AC$30-$AC$29))</f>
        <v>0.29032258064516125</v>
      </c>
      <c r="AJ31">
        <f>1-(($AC$31-$AE$28)/($AC$31-$AC$30))</f>
        <v>0.22580645161290325</v>
      </c>
      <c r="AK31">
        <f>1-(($AC$30-$AF$29)/($AC$30-$AC$29))</f>
        <v>0.22580645161290325</v>
      </c>
      <c r="AL31">
        <f>(($AD$29-$AC$29)/($AD$29-$AD$28))</f>
        <v>0.31034482758620691</v>
      </c>
      <c r="AM31">
        <f>(($AD$29-$AE$27)/($AD$29-$AD$28))</f>
        <v>0.17241379310344829</v>
      </c>
      <c r="AN31">
        <f>(($AD$29-$AF$29)/($AD$29-$AD$28))</f>
        <v>6.8965517241379309E-2</v>
      </c>
      <c r="AO31">
        <f>(($AE$27-$AC$29)/($AE$27-$AE$26))</f>
        <v>0.1</v>
      </c>
      <c r="AP31">
        <f>1-(($AE$28-$AD$29)/($AE$28-$AE$27))</f>
        <v>0.1470588235294118</v>
      </c>
      <c r="AQ31">
        <f>1-(($AE$28-$AF$29)/($AE$28-$AE$27))</f>
        <v>8.8235294117647078E-2</v>
      </c>
      <c r="AR31">
        <f>(($AF$29-$AC$29)/($AF$29-$AF$28))</f>
        <v>0.28000000000000003</v>
      </c>
      <c r="AS31">
        <f>(($AF$28-$AD$28)/($AF$28-$AF$27))</f>
        <v>0.13333333333333333</v>
      </c>
      <c r="AT31">
        <f>(($AF$29-$AE$27)/($AF$29-$AF$28))</f>
        <v>0.12</v>
      </c>
      <c r="AU31">
        <v>4</v>
      </c>
      <c r="AV31">
        <v>1015</v>
      </c>
      <c r="AW31">
        <f>($AV$35-$AV$32)/200</f>
        <v>0.18</v>
      </c>
    </row>
    <row r="32" spans="1:49" x14ac:dyDescent="0.25">
      <c r="A32">
        <v>767</v>
      </c>
      <c r="B32">
        <v>53.957346999999999</v>
      </c>
      <c r="C32" s="2">
        <v>1</v>
      </c>
      <c r="F32">
        <v>43.532971999999994</v>
      </c>
      <c r="G32" s="3">
        <v>3</v>
      </c>
      <c r="P32">
        <v>2</v>
      </c>
      <c r="Q32" t="str">
        <f>CONCATENATE(C32,E32,G32,I32)</f>
        <v>13</v>
      </c>
      <c r="R32">
        <v>1</v>
      </c>
      <c r="T32" t="s">
        <v>240</v>
      </c>
      <c r="V32" t="str">
        <f>CONCATENATE($R$131,$R$132,$R$133,$R$134)</f>
        <v>2413</v>
      </c>
      <c r="AC32">
        <v>3153</v>
      </c>
      <c r="AD32">
        <v>3172</v>
      </c>
      <c r="AE32">
        <v>3238</v>
      </c>
      <c r="AF32">
        <v>3182</v>
      </c>
      <c r="AI32">
        <f>1-(($AC$31-$AD$30)/($AC$31-$AC$30))</f>
        <v>0.45161290322580649</v>
      </c>
      <c r="AJ32">
        <f>1-(($AC$32-$AE$29)/($AC$32-$AC$31))</f>
        <v>0.30000000000000004</v>
      </c>
      <c r="AK32">
        <f>(($AC$31-$AF$30)/($AC$31-$AC$30))</f>
        <v>0.16129032258064516</v>
      </c>
      <c r="AL32">
        <f>(($AD$30-$AC$30)/($AD$30-$AD$29))</f>
        <v>0.3888888888888889</v>
      </c>
      <c r="AM32">
        <f>(($AD$30-$AE$28)/($AD$30-$AD$29))</f>
        <v>0.19444444444444445</v>
      </c>
      <c r="AN32">
        <f>1-(($AD$31-$AF$30)/($AD$31-$AD$30))</f>
        <v>0.33333333333333337</v>
      </c>
      <c r="AO32">
        <f>(($AE$28-$AC$30)/($AE$28-$AE$27))</f>
        <v>0.20588235294117646</v>
      </c>
      <c r="AP32">
        <f>1-(($AE$29-$AD$30)/($AE$29-$AE$28))</f>
        <v>0.21212121212121215</v>
      </c>
      <c r="AQ32">
        <f>(($AE$29-$AF$30)/($AE$29-$AE$28))</f>
        <v>0.42424242424242425</v>
      </c>
      <c r="AR32">
        <f>1-(($AF$30-$AC$30)/($AF$30-$AF$29))</f>
        <v>0.48</v>
      </c>
      <c r="AS32">
        <f>1-(($AF$30-$AD$29)/($AF$30-$AF$29))</f>
        <v>4.0000000000000036E-2</v>
      </c>
      <c r="AT32">
        <f>(($AF$30-$AE$28)/($AF$30-$AF$29))</f>
        <v>0.38</v>
      </c>
      <c r="AU32">
        <v>1</v>
      </c>
      <c r="AV32">
        <v>1017</v>
      </c>
      <c r="AW32">
        <f>($AV$36-$AV$33)/200</f>
        <v>0.12</v>
      </c>
    </row>
    <row r="33" spans="1:49" x14ac:dyDescent="0.25">
      <c r="A33">
        <v>768</v>
      </c>
      <c r="B33">
        <v>53.957346999999999</v>
      </c>
      <c r="C33" s="2">
        <v>1</v>
      </c>
      <c r="F33">
        <v>43.532971999999994</v>
      </c>
      <c r="G33" s="3">
        <v>3</v>
      </c>
      <c r="P33">
        <v>2</v>
      </c>
      <c r="Q33" t="str">
        <f>CONCATENATE(C33,E33,G33,I33)</f>
        <v>13</v>
      </c>
      <c r="R33">
        <v>2</v>
      </c>
      <c r="T33" t="s">
        <v>241</v>
      </c>
      <c r="V33" t="str">
        <f>CONCATENATE($R$135,$R$136,$R$137,$R$138)</f>
        <v>2412</v>
      </c>
      <c r="AC33">
        <v>3186</v>
      </c>
      <c r="AD33">
        <v>3203</v>
      </c>
      <c r="AE33">
        <v>3284</v>
      </c>
      <c r="AF33">
        <v>3216</v>
      </c>
      <c r="AI33">
        <f>(($AC$32-$AD$31)/($AC$32-$AC$31))</f>
        <v>0.36666666666666664</v>
      </c>
      <c r="AJ33">
        <f>1-(($AC$33-$AE$30)/($AC$33-$AC$32))</f>
        <v>0.15151515151515149</v>
      </c>
      <c r="AK33">
        <f>1-(($AC$33-$AF$31)/($AC$33-$AC$32))</f>
        <v>3.0303030303030276E-2</v>
      </c>
      <c r="AL33">
        <f>1-(($AD$31-$AC$31)/($AD$31-$AD$30))</f>
        <v>0.47222222222222221</v>
      </c>
      <c r="AM33">
        <f>(($AD$31-$AE$29)/($AD$31-$AD$30))</f>
        <v>0.27777777777777779</v>
      </c>
      <c r="AN33">
        <f>1-(($AD$32-$AF$31)/($AD$32-$AD$31))</f>
        <v>0.4</v>
      </c>
      <c r="AO33">
        <f>(($AE$29-$AC$31)/($AE$29-$AE$28))</f>
        <v>0.27272727272727271</v>
      </c>
      <c r="AP33">
        <f>1-(($AE$30-$AD$31)/($AE$30-$AE$29))</f>
        <v>0.38461538461538458</v>
      </c>
      <c r="AQ33">
        <f>(($AE$30-$AF$31)/($AE$30-$AE$29))</f>
        <v>0.15384615384615385</v>
      </c>
      <c r="AR33">
        <f>1-(($AF$31-$AC$31)/($AF$31-$AF$30))</f>
        <v>0.13888888888888884</v>
      </c>
      <c r="AS33">
        <f>(($AF$30-$AD$30)/($AF$30-$AF$29))</f>
        <v>0.24</v>
      </c>
      <c r="AT33">
        <f>1-(($AF$31-$AE$29)/($AF$31-$AF$30))</f>
        <v>0.38888888888888884</v>
      </c>
      <c r="AU33">
        <v>2</v>
      </c>
      <c r="AV33">
        <v>1033</v>
      </c>
      <c r="AW33">
        <f>($AV$37-$AV$34)/200</f>
        <v>0.16500000000000001</v>
      </c>
    </row>
    <row r="34" spans="1:49" x14ac:dyDescent="0.25">
      <c r="A34">
        <v>769</v>
      </c>
      <c r="B34">
        <v>53.957346999999999</v>
      </c>
      <c r="C34" s="2">
        <v>1</v>
      </c>
      <c r="D34">
        <v>63.719285999999997</v>
      </c>
      <c r="E34" s="4">
        <v>2</v>
      </c>
      <c r="F34">
        <v>43.532971999999994</v>
      </c>
      <c r="G34" s="3">
        <v>3</v>
      </c>
      <c r="P34">
        <v>3</v>
      </c>
      <c r="Q34" t="str">
        <f>CONCATENATE(C34,E34,G34,I34)</f>
        <v>123</v>
      </c>
      <c r="R34">
        <v>3</v>
      </c>
      <c r="T34" t="s">
        <v>234</v>
      </c>
      <c r="V34" t="str">
        <f>CONCATENATE($R$142,$R$143,$R$144,$R$145)</f>
        <v>3241</v>
      </c>
      <c r="AC34">
        <v>3224</v>
      </c>
      <c r="AD34">
        <v>3239</v>
      </c>
      <c r="AE34">
        <v>3400</v>
      </c>
      <c r="AF34">
        <v>3256</v>
      </c>
      <c r="AI34">
        <f>(($AC$33-$AD$32)/($AC$33-$AC$32))</f>
        <v>0.42424242424242425</v>
      </c>
      <c r="AJ34">
        <f>1-(($AC$34-$AE$31)/($AC$34-$AC$33))</f>
        <v>0.18421052631578949</v>
      </c>
      <c r="AK34">
        <f>(($AC$33-$AF$32)/($AC$33-$AC$32))</f>
        <v>0.12121212121212122</v>
      </c>
      <c r="AL34">
        <f>1-(($AD$32-$AC$32)/($AD$32-$AD$31))</f>
        <v>0.3666666666666667</v>
      </c>
      <c r="AM34">
        <f>(($AD$32-$AE$30)/($AD$32-$AD$31))</f>
        <v>0.46666666666666667</v>
      </c>
      <c r="AN34">
        <f>1-(($AD$33-$AF$32)/($AD$33-$AD$32))</f>
        <v>0.32258064516129037</v>
      </c>
      <c r="AO34">
        <f>(($AE$30-$AC$32)/($AE$30-$AE$29))</f>
        <v>0.19230769230769232</v>
      </c>
      <c r="AP34">
        <f>1-(($AE$31-$AD$32)/($AE$31-$AE$30))</f>
        <v>0.4</v>
      </c>
      <c r="AQ34">
        <f>(($AE$31-$AF$32)/($AE$31-$AE$30))</f>
        <v>0.31428571428571428</v>
      </c>
      <c r="AR34">
        <f>(($AF$31-$AC$32)/($AF$31-$AF$30))</f>
        <v>2.7777777777777776E-2</v>
      </c>
      <c r="AS34">
        <f>(($AF$31-$AD$31)/($AF$31-$AF$30))</f>
        <v>0.33333333333333331</v>
      </c>
      <c r="AT34">
        <f>1-(($AF$32-$AE$30)/($AF$32-$AF$31))</f>
        <v>0.1428571428571429</v>
      </c>
      <c r="AU34">
        <v>3</v>
      </c>
      <c r="AV34">
        <v>1035</v>
      </c>
      <c r="AW34">
        <f>($AV$38-$AV$35)/200</f>
        <v>0.115</v>
      </c>
    </row>
    <row r="35" spans="1:49" x14ac:dyDescent="0.25">
      <c r="A35">
        <v>770</v>
      </c>
      <c r="B35">
        <v>53.957346999999999</v>
      </c>
      <c r="C35" s="2">
        <v>1</v>
      </c>
      <c r="D35">
        <v>63.719285999999997</v>
      </c>
      <c r="E35" s="4">
        <v>2</v>
      </c>
      <c r="F35">
        <v>43.532971999999994</v>
      </c>
      <c r="G35" s="3">
        <v>3</v>
      </c>
      <c r="P35">
        <v>3</v>
      </c>
      <c r="Q35" t="str">
        <f>CONCATENATE(C35,E35,G35,I35)</f>
        <v>123</v>
      </c>
      <c r="R35">
        <v>1</v>
      </c>
      <c r="T35" t="s">
        <v>242</v>
      </c>
      <c r="V35" t="str">
        <f>CONCATENATE($R$146,$R$147,$R$148,$R$149)</f>
        <v>3241</v>
      </c>
      <c r="AC35">
        <v>3264</v>
      </c>
      <c r="AD35">
        <v>3281</v>
      </c>
      <c r="AE35">
        <v>3434</v>
      </c>
      <c r="AF35">
        <v>3415</v>
      </c>
      <c r="AI35">
        <f>1-(($AC$34-$AD$33)/($AC$34-$AC$33))</f>
        <v>0.44736842105263153</v>
      </c>
      <c r="AJ35">
        <f>1-(($AC$35-$AE$32)/($AC$35-$AC$34))</f>
        <v>0.35</v>
      </c>
      <c r="AK35">
        <f>(($AC$34-$AF$33)/($AC$34-$AC$33))</f>
        <v>0.21052631578947367</v>
      </c>
      <c r="AL35">
        <f>1-(($AD$33-$AC$33)/($AD$33-$AD$32))</f>
        <v>0.45161290322580649</v>
      </c>
      <c r="AM35">
        <f>(($AD$33-$AE$31)/($AD$33-$AD$32))</f>
        <v>0.32258064516129031</v>
      </c>
      <c r="AN35">
        <f>1-(($AD$34-$AF$33)/($AD$34-$AD$33))</f>
        <v>0.36111111111111116</v>
      </c>
      <c r="AO35">
        <f>(($AE$31-$AC$33)/($AE$31-$AE$30))</f>
        <v>0.2</v>
      </c>
      <c r="AP35">
        <f>1-(($AE$32-$AD$33)/($AE$32-$AE$31))</f>
        <v>0.22222222222222221</v>
      </c>
      <c r="AQ35">
        <f>(($AE$32-$AF$33)/($AE$32-$AE$31))</f>
        <v>0.48888888888888887</v>
      </c>
      <c r="AR35">
        <f>1-(($AF$33-$AC$33)/($AF$33-$AF$32))</f>
        <v>0.11764705882352944</v>
      </c>
      <c r="AS35">
        <f>(($AF$32-$AD$32)/($AF$32-$AF$31))</f>
        <v>0.35714285714285715</v>
      </c>
      <c r="AT35">
        <f>1-(($AF$33-$AE$31)/($AF$33-$AF$32))</f>
        <v>0.32352941176470584</v>
      </c>
      <c r="AU35">
        <v>1</v>
      </c>
      <c r="AV35">
        <v>1053</v>
      </c>
      <c r="AW35">
        <f>($AV$39-$AV$36)/200</f>
        <v>0.16</v>
      </c>
    </row>
    <row r="36" spans="1:49" x14ac:dyDescent="0.25">
      <c r="A36">
        <v>771</v>
      </c>
      <c r="B36">
        <v>54.171631999999995</v>
      </c>
      <c r="C36" s="2">
        <v>1</v>
      </c>
      <c r="D36">
        <v>63.719285999999997</v>
      </c>
      <c r="E36" s="4">
        <v>2</v>
      </c>
      <c r="F36">
        <v>43.532971999999994</v>
      </c>
      <c r="G36" s="3">
        <v>3</v>
      </c>
      <c r="P36">
        <v>3</v>
      </c>
      <c r="Q36" t="str">
        <f>CONCATENATE(C36,E36,G36,I36)</f>
        <v>123</v>
      </c>
      <c r="R36">
        <v>4</v>
      </c>
      <c r="T36" t="s">
        <v>240</v>
      </c>
      <c r="V36" t="str">
        <f>CONCATENATE($R$150,$R$151,$R$152,$R$153)</f>
        <v>3214</v>
      </c>
      <c r="AC36">
        <v>3421</v>
      </c>
      <c r="AD36">
        <v>3404</v>
      </c>
      <c r="AE36">
        <v>3469</v>
      </c>
      <c r="AF36">
        <v>3453</v>
      </c>
      <c r="AI36">
        <f>1-(($AC$35-$AD$34)/($AC$35-$AC$34))</f>
        <v>0.375</v>
      </c>
      <c r="AK36">
        <f>(($AC$35-$AF$34)/($AC$35-$AC$34))</f>
        <v>0.2</v>
      </c>
      <c r="AL36">
        <f>(($AD$34-$AC$34)/($AD$34-$AD$33))</f>
        <v>0.41666666666666669</v>
      </c>
      <c r="AM36">
        <f>(($AD$34-$AE$32)/($AD$34-$AD$33))</f>
        <v>2.7777777777777776E-2</v>
      </c>
      <c r="AN36">
        <f>1-(($AD$35-$AF$34)/($AD$35-$AD$34))</f>
        <v>0.40476190476190477</v>
      </c>
      <c r="AO36">
        <f>(($AE$32-$AC$34)/($AE$32-$AE$31))</f>
        <v>0.31111111111111112</v>
      </c>
      <c r="AP36">
        <f>1-(($AE$33-$AD$34)/($AE$33-$AE$32))</f>
        <v>2.1739130434782594E-2</v>
      </c>
      <c r="AQ36">
        <f>1-(($AE$33-$AF$34)/($AE$33-$AE$32))</f>
        <v>0.39130434782608692</v>
      </c>
      <c r="AR36">
        <f>1-(($AF$34-$AC$34)/($AF$34-$AF$33))</f>
        <v>0.19999999999999996</v>
      </c>
      <c r="AS36">
        <f>(($AF$33-$AD$33)/($AF$33-$AF$32))</f>
        <v>0.38235294117647056</v>
      </c>
      <c r="AT36">
        <f>(($AF$34-$AE$32)/($AF$34-$AF$33))</f>
        <v>0.45</v>
      </c>
      <c r="AU36">
        <v>4</v>
      </c>
      <c r="AV36">
        <v>1057</v>
      </c>
      <c r="AW36">
        <f>($AV$40-$AV$37)/200</f>
        <v>0.17499999999999999</v>
      </c>
    </row>
    <row r="37" spans="1:49" x14ac:dyDescent="0.25">
      <c r="A37">
        <v>772</v>
      </c>
      <c r="B37">
        <v>54.171631999999995</v>
      </c>
      <c r="C37" s="2">
        <v>1</v>
      </c>
      <c r="D37">
        <v>63.719285999999997</v>
      </c>
      <c r="E37" s="4">
        <v>2</v>
      </c>
      <c r="F37">
        <v>43.532971999999994</v>
      </c>
      <c r="G37" s="3">
        <v>3</v>
      </c>
      <c r="P37">
        <v>3</v>
      </c>
      <c r="Q37" t="str">
        <f>CONCATENATE(C37,E37,G37,I37)</f>
        <v>123</v>
      </c>
      <c r="R37">
        <v>2</v>
      </c>
      <c r="T37" t="s">
        <v>241</v>
      </c>
      <c r="V37" t="str">
        <f>CONCATENATE($R$154,$R$155,$R$156,$R$157)</f>
        <v>3214</v>
      </c>
      <c r="AC37">
        <v>3454</v>
      </c>
      <c r="AD37">
        <v>3440</v>
      </c>
      <c r="AE37">
        <v>3500</v>
      </c>
      <c r="AF37">
        <v>3490</v>
      </c>
      <c r="AL37">
        <f>(($AD$35-$AC$35)/($AD$35-$AD$34))</f>
        <v>0.40476190476190477</v>
      </c>
      <c r="AO37">
        <f>(($AE$33-$AC$35)/($AE$33-$AE$32))</f>
        <v>0.43478260869565216</v>
      </c>
      <c r="AP37">
        <f>(($AE$33-$AD$35)/($AE$33-$AE$32))</f>
        <v>6.5217391304347824E-2</v>
      </c>
      <c r="AS37">
        <f>(($AF$34-$AD$34)/($AF$34-$AF$33))</f>
        <v>0.42499999999999999</v>
      </c>
      <c r="AU37">
        <v>2</v>
      </c>
      <c r="AV37">
        <v>1068</v>
      </c>
      <c r="AW37">
        <f>($AV$41-$AV$38)/200</f>
        <v>0.15</v>
      </c>
    </row>
    <row r="38" spans="1:49" x14ac:dyDescent="0.25">
      <c r="A38">
        <v>773</v>
      </c>
      <c r="D38">
        <v>63.719285999999997</v>
      </c>
      <c r="E38" s="4">
        <v>2</v>
      </c>
      <c r="F38">
        <v>43.532971999999994</v>
      </c>
      <c r="G38" s="3">
        <v>3</v>
      </c>
      <c r="P38">
        <v>2</v>
      </c>
      <c r="Q38" t="str">
        <f>CONCATENATE(C38,E38,G38,I38)</f>
        <v>23</v>
      </c>
      <c r="R38">
        <v>3</v>
      </c>
      <c r="T38" t="s">
        <v>234</v>
      </c>
      <c r="V38" t="str">
        <f>CONCATENATE($R$158,$R$159,$R$160,$R$161)</f>
        <v>3214</v>
      </c>
      <c r="AC38">
        <v>3488</v>
      </c>
      <c r="AD38">
        <v>3474</v>
      </c>
      <c r="AE38">
        <v>3537</v>
      </c>
      <c r="AF38">
        <v>3523</v>
      </c>
      <c r="AU38">
        <v>3</v>
      </c>
      <c r="AV38">
        <v>1076</v>
      </c>
      <c r="AW38">
        <f>($AV$42-$AV$39)/200</f>
        <v>0.105</v>
      </c>
    </row>
    <row r="39" spans="1:49" x14ac:dyDescent="0.25">
      <c r="A39">
        <v>774</v>
      </c>
      <c r="D39">
        <v>63.719285999999997</v>
      </c>
      <c r="E39" s="4">
        <v>2</v>
      </c>
      <c r="F39">
        <v>43.532971999999994</v>
      </c>
      <c r="G39" s="3">
        <v>3</v>
      </c>
      <c r="P39">
        <v>2</v>
      </c>
      <c r="Q39" t="str">
        <f>CONCATENATE(C39,E39,G39,I39)</f>
        <v>23</v>
      </c>
      <c r="R39">
        <v>1</v>
      </c>
      <c r="T39" t="s">
        <v>242</v>
      </c>
      <c r="V39" t="str">
        <f>CONCATENATE($R$162,$R$163,$R$164,$R$165)</f>
        <v>2314</v>
      </c>
      <c r="AC39">
        <v>3522</v>
      </c>
      <c r="AD39">
        <v>3508</v>
      </c>
      <c r="AE39">
        <v>3576</v>
      </c>
      <c r="AF39">
        <v>3560</v>
      </c>
      <c r="AU39">
        <v>1</v>
      </c>
      <c r="AV39">
        <v>1089</v>
      </c>
      <c r="AW39">
        <f>($AV$43-$AV$40)/200</f>
        <v>0.12</v>
      </c>
    </row>
    <row r="40" spans="1:49" x14ac:dyDescent="0.25">
      <c r="A40">
        <v>775</v>
      </c>
      <c r="D40">
        <v>63.719285999999997</v>
      </c>
      <c r="E40" s="4">
        <v>2</v>
      </c>
      <c r="F40">
        <v>43.604359999999993</v>
      </c>
      <c r="G40" s="3">
        <v>3</v>
      </c>
      <c r="P40">
        <v>2</v>
      </c>
      <c r="Q40" t="str">
        <f>CONCATENATE(C40,E40,G40,I40)</f>
        <v>23</v>
      </c>
      <c r="R40">
        <v>4</v>
      </c>
      <c r="T40" t="s">
        <v>240</v>
      </c>
      <c r="V40" t="str">
        <f>CONCATENATE($R$166,$R$167,$R$168,$R$169)</f>
        <v>2341</v>
      </c>
      <c r="AC40">
        <v>3558</v>
      </c>
      <c r="AD40">
        <v>3542</v>
      </c>
      <c r="AE40">
        <v>3613</v>
      </c>
      <c r="AF40">
        <v>3594</v>
      </c>
      <c r="AI40">
        <f>(($AC$37-$AD$37)/($AC$37-$AC$36))</f>
        <v>0.42424242424242425</v>
      </c>
      <c r="AJ40">
        <f>1-(($AC$37-$AE$35)/($AC$37-$AC$36))</f>
        <v>0.39393939393939392</v>
      </c>
      <c r="AK40">
        <f>(($AC$37-$AF$36)/($AC$37-$AC$36))</f>
        <v>3.0303030303030304E-2</v>
      </c>
      <c r="AL40">
        <f>1-(($AD$37-$AC$36)/($AD$37-$AD$36))</f>
        <v>0.47222222222222221</v>
      </c>
      <c r="AM40">
        <f>(($AD$37-$AE$35)/($AD$37-$AD$36))</f>
        <v>0.16666666666666666</v>
      </c>
      <c r="AN40">
        <f>1-(($AD$37-$AF$35)/($AD$37-$AD$36))</f>
        <v>0.30555555555555558</v>
      </c>
      <c r="AO40">
        <f>(($AE$35-$AC$36)/($AE$35-$AE$34))</f>
        <v>0.38235294117647056</v>
      </c>
      <c r="AP40">
        <f>1-(($AE$35-$AD$36)/($AE$35-$AE$34))</f>
        <v>0.11764705882352944</v>
      </c>
      <c r="AQ40">
        <f>1-(($AE$35-$AF$35)/($AE$35-$AE$34))</f>
        <v>0.44117647058823528</v>
      </c>
      <c r="AR40">
        <f>1-(($AF$36-$AC$36)/($AF$36-$AF$35))</f>
        <v>0.15789473684210531</v>
      </c>
      <c r="AS40">
        <f>(($AF$36-$AD$37)/($AF$36-$AF$35))</f>
        <v>0.34210526315789475</v>
      </c>
      <c r="AT40">
        <f>(($AF$36-$AE$35)/($AF$36-$AF$35))</f>
        <v>0.5</v>
      </c>
      <c r="AU40">
        <v>4</v>
      </c>
      <c r="AV40">
        <v>1103</v>
      </c>
      <c r="AW40">
        <f>($AV$44-$AV$41)/200</f>
        <v>0.23499999999999999</v>
      </c>
    </row>
    <row r="41" spans="1:49" x14ac:dyDescent="0.25">
      <c r="A41">
        <v>776</v>
      </c>
      <c r="D41">
        <v>63.719285999999997</v>
      </c>
      <c r="E41" s="4">
        <v>2</v>
      </c>
      <c r="F41">
        <v>43.747256999999991</v>
      </c>
      <c r="G41" s="3">
        <v>3</v>
      </c>
      <c r="P41">
        <v>2</v>
      </c>
      <c r="Q41" t="str">
        <f>CONCATENATE(C41,E41,G41,I41)</f>
        <v>23</v>
      </c>
      <c r="R41">
        <v>2</v>
      </c>
      <c r="T41" t="s">
        <v>241</v>
      </c>
      <c r="V41" t="str">
        <f>CONCATENATE($R$170,$R$171,$R$172,$R$173)</f>
        <v>2314</v>
      </c>
      <c r="AC41">
        <v>3594</v>
      </c>
      <c r="AD41">
        <v>3576</v>
      </c>
      <c r="AE41">
        <v>3653</v>
      </c>
      <c r="AF41">
        <v>3630</v>
      </c>
      <c r="AI41">
        <f>(($AC$38-$AD$38)/($AC$38-$AC$37))</f>
        <v>0.41176470588235292</v>
      </c>
      <c r="AJ41">
        <f>1-(($AC$38-$AE$36)/($AC$38-$AC$37))</f>
        <v>0.44117647058823528</v>
      </c>
      <c r="AK41">
        <f>1-(($AC$39-$AF$37)/($AC$39-$AC$38))</f>
        <v>5.8823529411764719E-2</v>
      </c>
      <c r="AL41">
        <f>1-(($AD$38-$AC$37)/($AD$38-$AD$37))</f>
        <v>0.41176470588235292</v>
      </c>
      <c r="AM41">
        <f>(($AD$38-$AE$36)/($AD$38-$AD$37))</f>
        <v>0.14705882352941177</v>
      </c>
      <c r="AN41">
        <f>1-(($AD$38-$AF$36)/($AD$38-$AD$37))</f>
        <v>0.38235294117647056</v>
      </c>
      <c r="AO41">
        <f>(($AE$36-$AC$37)/($AE$36-$AE$35))</f>
        <v>0.42857142857142855</v>
      </c>
      <c r="AP41">
        <f>1-(($AE$36-$AD$37)/($AE$36-$AE$35))</f>
        <v>0.17142857142857137</v>
      </c>
      <c r="AQ41">
        <f>(($AE$36-$AF$36)/($AE$36-$AE$35))</f>
        <v>0.45714285714285713</v>
      </c>
      <c r="AR41">
        <f>1-(($AF$37-$AC$37)/($AF$37-$AF$36))</f>
        <v>2.7027027027026973E-2</v>
      </c>
      <c r="AS41">
        <f>(($AF$37-$AD$38)/($AF$37-$AF$36))</f>
        <v>0.43243243243243246</v>
      </c>
      <c r="AT41">
        <f>1-(($AF$37-$AE$36)/($AF$37-$AF$36))</f>
        <v>0.43243243243243246</v>
      </c>
      <c r="AU41">
        <v>2</v>
      </c>
      <c r="AV41">
        <v>1106</v>
      </c>
      <c r="AW41">
        <f>($AV$45-$AV$42)/200</f>
        <v>0.22500000000000001</v>
      </c>
    </row>
    <row r="42" spans="1:49" x14ac:dyDescent="0.25">
      <c r="A42">
        <v>777</v>
      </c>
      <c r="D42">
        <v>63.719285999999997</v>
      </c>
      <c r="E42" s="4">
        <v>2</v>
      </c>
      <c r="F42">
        <v>43.747256999999991</v>
      </c>
      <c r="G42" s="3">
        <v>3</v>
      </c>
      <c r="P42">
        <v>2</v>
      </c>
      <c r="Q42" t="str">
        <f>CONCATENATE(C42,E42,G42,I42)</f>
        <v>23</v>
      </c>
      <c r="R42">
        <v>3</v>
      </c>
      <c r="T42" t="s">
        <v>234</v>
      </c>
      <c r="V42" t="str">
        <f>CONCATENATE($R$174,$R$175,$R$176,$R$177)</f>
        <v>2314</v>
      </c>
      <c r="AC42">
        <v>3631</v>
      </c>
      <c r="AD42">
        <v>3611</v>
      </c>
      <c r="AE42">
        <v>3697</v>
      </c>
      <c r="AF42">
        <v>3673</v>
      </c>
      <c r="AI42">
        <f>(($AC$39-$AD$39)/($AC$39-$AC$38))</f>
        <v>0.41176470588235292</v>
      </c>
      <c r="AJ42">
        <f>1-(($AC$39-$AE$37)/($AC$39-$AC$38))</f>
        <v>0.3529411764705882</v>
      </c>
      <c r="AK42">
        <f>1-(($AC$40-$AF$38)/($AC$40-$AC$39))</f>
        <v>2.777777777777779E-2</v>
      </c>
      <c r="AL42">
        <f>1-(($AD$39-$AC$38)/($AD$39-$AD$38))</f>
        <v>0.41176470588235292</v>
      </c>
      <c r="AM42">
        <f>(($AD$39-$AE$37)/($AD$39-$AD$38))</f>
        <v>0.23529411764705882</v>
      </c>
      <c r="AN42">
        <f>1-(($AD$39-$AF$37)/($AD$39-$AD$38))</f>
        <v>0.47058823529411764</v>
      </c>
      <c r="AO42">
        <f>(($AE$37-$AC$38)/($AE$37-$AE$36))</f>
        <v>0.38709677419354838</v>
      </c>
      <c r="AP42">
        <f>1-(($AE$37-$AD$38)/($AE$37-$AE$36))</f>
        <v>0.16129032258064513</v>
      </c>
      <c r="AQ42">
        <f>(($AE$37-$AF$37)/($AE$37-$AE$36))</f>
        <v>0.32258064516129031</v>
      </c>
      <c r="AR42">
        <f>(($AF$37-$AC$38)/($AF$37-$AF$36))</f>
        <v>5.4054054054054057E-2</v>
      </c>
      <c r="AS42">
        <f>(($AF$38-$AD$39)/($AF$38-$AF$37))</f>
        <v>0.45454545454545453</v>
      </c>
      <c r="AT42">
        <f>1-(($AF$38-$AE$37)/($AF$38-$AF$37))</f>
        <v>0.30303030303030298</v>
      </c>
      <c r="AU42">
        <v>3</v>
      </c>
      <c r="AV42">
        <v>1110</v>
      </c>
      <c r="AW42">
        <f>($AV$51-$AV$48)/200</f>
        <v>9.5000000000000001E-2</v>
      </c>
    </row>
    <row r="43" spans="1:49" x14ac:dyDescent="0.25">
      <c r="A43">
        <v>778</v>
      </c>
      <c r="D43">
        <v>63.719285999999997</v>
      </c>
      <c r="E43" s="4">
        <v>2</v>
      </c>
      <c r="F43">
        <v>43.747256999999991</v>
      </c>
      <c r="G43" s="3">
        <v>3</v>
      </c>
      <c r="H43">
        <v>52.386546999999993</v>
      </c>
      <c r="I43" s="1">
        <v>4</v>
      </c>
      <c r="P43">
        <v>3</v>
      </c>
      <c r="Q43" t="str">
        <f>CONCATENATE(C43,E43,G43,I43)</f>
        <v>234</v>
      </c>
      <c r="R43">
        <v>1</v>
      </c>
      <c r="T43" t="s">
        <v>242</v>
      </c>
      <c r="V43" t="str">
        <f>CONCATENATE($R$178,$R$179,$R$180,$R$181)</f>
        <v>2312</v>
      </c>
      <c r="AC43">
        <v>3669</v>
      </c>
      <c r="AD43">
        <v>3648</v>
      </c>
      <c r="AE43">
        <v>3738</v>
      </c>
      <c r="AF43">
        <v>3725</v>
      </c>
      <c r="AI43">
        <f>(($AC$40-$AD$40)/($AC$40-$AC$39))</f>
        <v>0.44444444444444442</v>
      </c>
      <c r="AJ43">
        <f>1-(($AC$40-$AE$38)/($AC$40-$AC$39))</f>
        <v>0.41666666666666663</v>
      </c>
      <c r="AK43">
        <f>1-(($AC$41-$AF$39)/($AC$41-$AC$40))</f>
        <v>5.555555555555558E-2</v>
      </c>
      <c r="AL43">
        <f>1-(($AD$40-$AC$39)/($AD$40-$AD$39))</f>
        <v>0.41176470588235292</v>
      </c>
      <c r="AM43">
        <f>(($AD$40-$AE$38)/($AD$40-$AD$39))</f>
        <v>0.14705882352941177</v>
      </c>
      <c r="AN43">
        <f>1-(($AD$40-$AF$38)/($AD$40-$AD$39))</f>
        <v>0.44117647058823528</v>
      </c>
      <c r="AO43">
        <f>(($AE$38-$AC$39)/($AE$38-$AE$37))</f>
        <v>0.40540540540540543</v>
      </c>
      <c r="AP43">
        <f>1-(($AE$38-$AD$39)/($AE$38-$AE$37))</f>
        <v>0.21621621621621623</v>
      </c>
      <c r="AQ43">
        <f>(($AE$38-$AF$38)/($AE$38-$AE$37))</f>
        <v>0.3783783783783784</v>
      </c>
      <c r="AR43">
        <f>(($AF$38-$AC$39)/($AF$38-$AF$37))</f>
        <v>3.0303030303030304E-2</v>
      </c>
      <c r="AS43">
        <f>(($AF$39-$AD$40)/($AF$39-$AF$38))</f>
        <v>0.48648648648648651</v>
      </c>
      <c r="AT43">
        <f>1-(($AF$39-$AE$38)/($AF$39-$AF$38))</f>
        <v>0.3783783783783784</v>
      </c>
      <c r="AU43">
        <v>1</v>
      </c>
      <c r="AV43">
        <v>1127</v>
      </c>
      <c r="AW43">
        <f>($AV$52-$AV$49)/200</f>
        <v>0.185</v>
      </c>
    </row>
    <row r="44" spans="1:49" x14ac:dyDescent="0.25">
      <c r="A44">
        <v>779</v>
      </c>
      <c r="D44">
        <v>63.719285999999997</v>
      </c>
      <c r="E44" s="4">
        <v>2</v>
      </c>
      <c r="H44">
        <v>52.386546999999993</v>
      </c>
      <c r="I44" s="1">
        <v>4</v>
      </c>
      <c r="P44">
        <v>2</v>
      </c>
      <c r="Q44" t="str">
        <f>CONCATENATE(C44,E44,G44,I44)</f>
        <v>24</v>
      </c>
      <c r="R44">
        <v>4</v>
      </c>
      <c r="T44" t="s">
        <v>240</v>
      </c>
      <c r="V44" t="str">
        <f>CONCATENATE($R$187,$R$188,$R$189,$R$190)</f>
        <v>2431</v>
      </c>
      <c r="AC44">
        <v>3708</v>
      </c>
      <c r="AD44">
        <v>3687</v>
      </c>
      <c r="AE44">
        <v>3790</v>
      </c>
      <c r="AF44">
        <v>3785</v>
      </c>
      <c r="AI44">
        <f>(($AC$41-$AD$41)/($AC$41-$AC$40))</f>
        <v>0.5</v>
      </c>
      <c r="AJ44">
        <f>(($AC$41-$AE$39)/($AC$41-$AC$40))</f>
        <v>0.5</v>
      </c>
      <c r="AK44">
        <f>1-(($AC$42-$AF$40)/($AC$42-$AC$41))</f>
        <v>0</v>
      </c>
      <c r="AL44">
        <f>1-(($AD$41-$AC$40)/($AD$41-$AD$40))</f>
        <v>0.47058823529411764</v>
      </c>
      <c r="AM44">
        <f>1-(($AD$42-$AE$39)/($AD$42-$AD$41))</f>
        <v>0</v>
      </c>
      <c r="AN44">
        <f>(($AD$41-$AF$39)/($AD$41-$AD$40))</f>
        <v>0.47058823529411764</v>
      </c>
      <c r="AO44">
        <f>(($AE$39-$AC$40)/($AE$39-$AE$38))</f>
        <v>0.46153846153846156</v>
      </c>
      <c r="AP44">
        <f>1-(($AE$39-$AD$40)/($AE$39-$AE$38))</f>
        <v>0.12820512820512819</v>
      </c>
      <c r="AQ44">
        <f>(($AE$39-$AF$39)/($AE$39-$AE$38))</f>
        <v>0.41025641025641024</v>
      </c>
      <c r="AR44">
        <f>(($AF$39-$AC$40)/($AF$39-$AF$38))</f>
        <v>5.4054054054054057E-2</v>
      </c>
      <c r="AS44">
        <f>1-(($AF$40-$AD$41)/($AF$40-$AF$39))</f>
        <v>0.47058823529411764</v>
      </c>
      <c r="AT44">
        <f>1-(($AF$40-$AE$39)/($AF$40-$AF$39))</f>
        <v>0.47058823529411764</v>
      </c>
      <c r="AU44">
        <v>4</v>
      </c>
      <c r="AV44">
        <v>1153</v>
      </c>
      <c r="AW44">
        <f>($AV$53-$AV$50)/200</f>
        <v>0.105</v>
      </c>
    </row>
    <row r="45" spans="1:49" x14ac:dyDescent="0.25">
      <c r="A45">
        <v>780</v>
      </c>
      <c r="D45">
        <v>63.719285999999997</v>
      </c>
      <c r="E45" s="4">
        <v>2</v>
      </c>
      <c r="H45">
        <v>52.386546999999993</v>
      </c>
      <c r="I45" s="1">
        <v>4</v>
      </c>
      <c r="P45">
        <v>2</v>
      </c>
      <c r="Q45" t="str">
        <f>CONCATENATE(C45,E45,G45,I45)</f>
        <v>24</v>
      </c>
      <c r="R45">
        <v>2</v>
      </c>
      <c r="T45" t="s">
        <v>241</v>
      </c>
      <c r="V45" t="str">
        <f>CONCATENATE($R$191,$R$192,$R$193,$R$194)</f>
        <v>2431</v>
      </c>
      <c r="AC45">
        <v>3744</v>
      </c>
      <c r="AD45">
        <v>3726</v>
      </c>
      <c r="AE45">
        <v>3940</v>
      </c>
      <c r="AF45">
        <v>3936</v>
      </c>
      <c r="AI45">
        <f>1-(($AC$42-$AD$42)/($AC$42-$AC$41))</f>
        <v>0.45945945945945943</v>
      </c>
      <c r="AJ45">
        <f>(($AC$42-$AE$40)/($AC$42-$AC$41))</f>
        <v>0.48648648648648651</v>
      </c>
      <c r="AK45">
        <f>(($AC$42-$AF$41)/($AC$42-$AC$41))</f>
        <v>2.7027027027027029E-2</v>
      </c>
      <c r="AL45">
        <f>(($AD$42-$AC$41)/($AD$42-$AD$41))</f>
        <v>0.48571428571428571</v>
      </c>
      <c r="AM45">
        <f>1-(($AD$43-$AE$40)/($AD$43-$AD$42))</f>
        <v>5.4054054054054057E-2</v>
      </c>
      <c r="AN45">
        <f>(($AD$42-$AF$40)/($AD$42-$AD$41))</f>
        <v>0.48571428571428571</v>
      </c>
      <c r="AO45">
        <f>1-(($AE$40-$AC$41)/($AE$40-$AE$39))</f>
        <v>0.48648648648648651</v>
      </c>
      <c r="AP45">
        <f>1-(($AE$40-$AD$41)/($AE$40-$AE$39))</f>
        <v>0</v>
      </c>
      <c r="AQ45">
        <f>1-(($AE$40-$AF$40)/($AE$40-$AE$39))</f>
        <v>0.48648648648648651</v>
      </c>
      <c r="AR45">
        <f>1-(($AF$41-$AC$41)/($AF$41-$AF$40))</f>
        <v>0</v>
      </c>
      <c r="AS45">
        <f>1-(($AF$41-$AD$42)/($AF$41-$AF$40))</f>
        <v>0.47222222222222221</v>
      </c>
      <c r="AT45">
        <f>(($AF$41-$AE$40)/($AF$41-$AF$40))</f>
        <v>0.47222222222222221</v>
      </c>
      <c r="AU45">
        <v>2</v>
      </c>
      <c r="AV45">
        <v>1155</v>
      </c>
      <c r="AW45">
        <f>($AV$54-$AV$51)/200</f>
        <v>0.17499999999999999</v>
      </c>
    </row>
    <row r="46" spans="1:49" x14ac:dyDescent="0.25">
      <c r="A46">
        <v>781</v>
      </c>
      <c r="D46">
        <v>63.719285999999997</v>
      </c>
      <c r="E46" s="4">
        <v>2</v>
      </c>
      <c r="H46">
        <v>52.386546999999993</v>
      </c>
      <c r="I46" s="1">
        <v>4</v>
      </c>
      <c r="P46">
        <v>2</v>
      </c>
      <c r="Q46" t="str">
        <f>CONCATENATE(C46,E46,G46,I46)</f>
        <v>24</v>
      </c>
      <c r="R46" t="s">
        <v>22</v>
      </c>
      <c r="T46" t="s">
        <v>234</v>
      </c>
      <c r="V46" t="str">
        <f>CONCATENATE($R$195,$R$196,$R$197,$R$198)</f>
        <v>2431</v>
      </c>
      <c r="AC46">
        <v>3795</v>
      </c>
      <c r="AD46">
        <v>3772</v>
      </c>
      <c r="AE46">
        <v>3969</v>
      </c>
      <c r="AF46">
        <v>3965</v>
      </c>
      <c r="AI46">
        <f>1-(($AC$43-$AD$43)/($AC$43-$AC$42))</f>
        <v>0.44736842105263153</v>
      </c>
      <c r="AJ46">
        <f>(($AC$43-$AE$41)/($AC$43-$AC$42))</f>
        <v>0.42105263157894735</v>
      </c>
      <c r="AK46">
        <f>1-(($AC$44-$AF$42)/($AC$44-$AC$43))</f>
        <v>0.10256410256410253</v>
      </c>
      <c r="AL46">
        <f>(($AD$43-$AC$42)/($AD$43-$AD$42))</f>
        <v>0.45945945945945948</v>
      </c>
      <c r="AM46">
        <f>1-(($AD$44-$AE$41)/($AD$44-$AD$43))</f>
        <v>0.12820512820512819</v>
      </c>
      <c r="AN46">
        <f>(($AD$43-$AF$41)/($AD$43-$AD$42))</f>
        <v>0.48648648648648651</v>
      </c>
      <c r="AO46">
        <f>1-(($AE$41-$AC$42)/($AE$41-$AE$40))</f>
        <v>0.44999999999999996</v>
      </c>
      <c r="AP46">
        <f>(($AE$40-$AD$42)/($AE$40-$AE$39))</f>
        <v>5.4054054054054057E-2</v>
      </c>
      <c r="AQ46">
        <f>1-(($AE$41-$AF$41)/($AE$41-$AE$40))</f>
        <v>0.42500000000000004</v>
      </c>
      <c r="AR46">
        <f>1-(($AF$42-$AC$42)/($AF$42-$AF$41))</f>
        <v>2.3255813953488413E-2</v>
      </c>
      <c r="AS46">
        <f>1-(($AF$42-$AD$43)/($AF$42-$AF$41))</f>
        <v>0.41860465116279066</v>
      </c>
      <c r="AT46">
        <f>(($AF$42-$AE$41)/($AF$42-$AF$41))</f>
        <v>0.46511627906976744</v>
      </c>
      <c r="AU46" t="s">
        <v>22</v>
      </c>
      <c r="AV46">
        <v>1165</v>
      </c>
      <c r="AW46">
        <f>($AV$55-$AV$52)/200</f>
        <v>0.09</v>
      </c>
    </row>
    <row r="47" spans="1:49" x14ac:dyDescent="0.25">
      <c r="A47">
        <v>782</v>
      </c>
      <c r="D47">
        <v>63.719285999999997</v>
      </c>
      <c r="E47" s="4">
        <v>2</v>
      </c>
      <c r="H47">
        <v>52.386546999999993</v>
      </c>
      <c r="I47" s="1">
        <v>4</v>
      </c>
      <c r="P47">
        <v>2</v>
      </c>
      <c r="Q47" t="str">
        <f>CONCATENATE(C47,E47,G47,I47)</f>
        <v>24</v>
      </c>
      <c r="R47" t="s">
        <v>22</v>
      </c>
      <c r="T47" t="s">
        <v>242</v>
      </c>
      <c r="V47" t="str">
        <f>CONCATENATE($R$199,$R$200,$R$201,$R$202)</f>
        <v>2431</v>
      </c>
      <c r="AC47">
        <v>3952</v>
      </c>
      <c r="AD47">
        <v>3932</v>
      </c>
      <c r="AE47">
        <v>4001</v>
      </c>
      <c r="AF47">
        <v>3995</v>
      </c>
      <c r="AI47">
        <f>1-(($AC$44-$AD$44)/($AC$44-$AC$43))</f>
        <v>0.46153846153846156</v>
      </c>
      <c r="AJ47">
        <f>(($AC$44-$AE$42)/($AC$44-$AC$43))</f>
        <v>0.28205128205128205</v>
      </c>
      <c r="AK47">
        <f>1-(($AC$45-$AF$43)/($AC$45-$AC$44))</f>
        <v>0.47222222222222221</v>
      </c>
      <c r="AL47">
        <f>(($AD$44-$AC$43)/($AD$44-$AD$43))</f>
        <v>0.46153846153846156</v>
      </c>
      <c r="AM47">
        <f>1-(($AD$45-$AE$42)/($AD$45-$AD$44))</f>
        <v>0.25641025641025639</v>
      </c>
      <c r="AN47">
        <f>(($AD$44-$AF$42)/($AD$44-$AD$43))</f>
        <v>0.35897435897435898</v>
      </c>
      <c r="AO47">
        <f>1-(($AE$42-$AC$43)/($AE$42-$AE$41))</f>
        <v>0.36363636363636365</v>
      </c>
      <c r="AP47">
        <f>(($AE$41-$AD$43)/($AE$41-$AE$40))</f>
        <v>0.125</v>
      </c>
      <c r="AQ47">
        <f>1-(($AE$42-$AF$42)/($AE$42-$AE$41))</f>
        <v>0.45454545454545459</v>
      </c>
      <c r="AR47">
        <f>(($AF$42-$AC$43)/($AF$42-$AF$41))</f>
        <v>9.3023255813953487E-2</v>
      </c>
      <c r="AS47">
        <f>1-(($AF$43-$AD$44)/($AF$43-$AF$42))</f>
        <v>0.26923076923076927</v>
      </c>
      <c r="AT47">
        <f>1-(($AF$43-$AE$42)/($AF$43-$AF$42))</f>
        <v>0.46153846153846156</v>
      </c>
      <c r="AU47" t="s">
        <v>22</v>
      </c>
      <c r="AV47">
        <v>2085</v>
      </c>
      <c r="AW47">
        <f>($AV$56-$AV$53)/200</f>
        <v>0.16500000000000001</v>
      </c>
    </row>
    <row r="48" spans="1:49" x14ac:dyDescent="0.25">
      <c r="A48">
        <v>783</v>
      </c>
      <c r="D48">
        <v>63.719285999999997</v>
      </c>
      <c r="E48" s="4">
        <v>2</v>
      </c>
      <c r="H48">
        <v>52.386546999999993</v>
      </c>
      <c r="I48" s="1">
        <v>4</v>
      </c>
      <c r="P48">
        <v>2</v>
      </c>
      <c r="Q48" t="str">
        <f>CONCATENATE(C48,E48,G48,I48)</f>
        <v>24</v>
      </c>
      <c r="R48">
        <v>1</v>
      </c>
      <c r="T48" t="s">
        <v>240</v>
      </c>
      <c r="V48" t="str">
        <f>CONCATENATE($R$203,$R$204,$R$205,$R$206)</f>
        <v>4231</v>
      </c>
      <c r="AC48">
        <v>3983</v>
      </c>
      <c r="AD48">
        <v>3963</v>
      </c>
      <c r="AE48">
        <v>4034</v>
      </c>
      <c r="AF48">
        <v>4024</v>
      </c>
      <c r="AI48">
        <f>(($AC$45-$AD$45)/($AC$45-$AC$44))</f>
        <v>0.5</v>
      </c>
      <c r="AJ48">
        <f>(($AC$45-$AE$43)/($AC$45-$AC$44))</f>
        <v>0.16666666666666666</v>
      </c>
      <c r="AK48">
        <f>(($AC$46-$AF$44)/($AC$46-$AC$45))</f>
        <v>0.19607843137254902</v>
      </c>
      <c r="AL48">
        <f>(($AD$45-$AC$44)/($AD$45-$AD$44))</f>
        <v>0.46153846153846156</v>
      </c>
      <c r="AM48">
        <f>1-(($AD$46-$AE$43)/($AD$46-$AD$45))</f>
        <v>0.26086956521739135</v>
      </c>
      <c r="AN48">
        <f>(($AD$45-$AF$43)/($AD$45-$AD$44))</f>
        <v>2.564102564102564E-2</v>
      </c>
      <c r="AO48">
        <f>1-(($AE$43-$AC$44)/($AE$43-$AE$42))</f>
        <v>0.26829268292682928</v>
      </c>
      <c r="AP48">
        <f>(($AE$42-$AD$44)/($AE$42-$AE$41))</f>
        <v>0.22727272727272727</v>
      </c>
      <c r="AQ48">
        <f>(($AE$43-$AF$43)/($AE$43-$AE$42))</f>
        <v>0.31707317073170732</v>
      </c>
      <c r="AR48">
        <f>(($AF$43-$AC$44)/($AF$43-$AF$42))</f>
        <v>0.32692307692307693</v>
      </c>
      <c r="AS48">
        <f>1-(($AF$44-$AD$45)/($AF$44-$AF$43))</f>
        <v>1.6666666666666718E-2</v>
      </c>
      <c r="AT48">
        <f>1-(($AF$44-$AE$43)/($AF$44-$AF$43))</f>
        <v>0.21666666666666667</v>
      </c>
      <c r="AU48">
        <v>1</v>
      </c>
      <c r="AV48">
        <v>2087</v>
      </c>
      <c r="AW48">
        <f>($AV$57-$AV$54)/200</f>
        <v>0.11</v>
      </c>
    </row>
    <row r="49" spans="1:49" x14ac:dyDescent="0.25">
      <c r="A49">
        <v>784</v>
      </c>
      <c r="D49">
        <v>63.719285999999997</v>
      </c>
      <c r="E49" s="4">
        <v>2</v>
      </c>
      <c r="H49">
        <v>52.386546999999993</v>
      </c>
      <c r="I49" s="1">
        <v>4</v>
      </c>
      <c r="P49">
        <v>2</v>
      </c>
      <c r="Q49" t="str">
        <f>CONCATENATE(C49,E49,G49,I49)</f>
        <v>24</v>
      </c>
      <c r="R49">
        <v>4</v>
      </c>
      <c r="T49" t="s">
        <v>241</v>
      </c>
      <c r="V49" t="str">
        <f>CONCATENATE($R$207,$R$208,$R$209,$R$210)</f>
        <v>4231</v>
      </c>
      <c r="AC49">
        <v>4013</v>
      </c>
      <c r="AD49">
        <v>3992</v>
      </c>
      <c r="AE49">
        <v>4066</v>
      </c>
      <c r="AF49">
        <v>4055</v>
      </c>
      <c r="AI49">
        <f>(($AC$46-$AD$46)/($AC$46-$AC$45))</f>
        <v>0.45098039215686275</v>
      </c>
      <c r="AJ49">
        <f>(($AC$46-$AE$44)/($AC$46-$AC$45))</f>
        <v>9.8039215686274508E-2</v>
      </c>
      <c r="AL49">
        <f>1-(($AD$46-$AC$45)/($AD$46-$AD$45))</f>
        <v>0.39130434782608692</v>
      </c>
      <c r="AO49">
        <f>1-(($AE$44-$AC$45)/($AE$44-$AE$43))</f>
        <v>0.11538461538461542</v>
      </c>
      <c r="AP49">
        <f>(($AE$43-$AD$45)/($AE$43-$AE$42))</f>
        <v>0.29268292682926828</v>
      </c>
      <c r="AQ49">
        <f>(($AE$44-$AF$44)/($AE$44-$AE$43))</f>
        <v>9.6153846153846159E-2</v>
      </c>
      <c r="AR49">
        <f>1-(($AF$44-$AC$45)/($AF$44-$AF$43))</f>
        <v>0.31666666666666665</v>
      </c>
      <c r="AS49">
        <f>(($AF$44-$AD$46)/($AF$44-$AF$43))</f>
        <v>0.21666666666666667</v>
      </c>
      <c r="AU49">
        <v>4</v>
      </c>
      <c r="AV49">
        <v>2087</v>
      </c>
      <c r="AW49">
        <f>($AV$58-$AV$55)/200</f>
        <v>0.17499999999999999</v>
      </c>
    </row>
    <row r="50" spans="1:49" x14ac:dyDescent="0.25">
      <c r="A50">
        <v>785</v>
      </c>
      <c r="D50">
        <v>63.719285999999997</v>
      </c>
      <c r="E50" s="4">
        <v>2</v>
      </c>
      <c r="H50">
        <v>52.386546999999993</v>
      </c>
      <c r="I50" s="1">
        <v>4</v>
      </c>
      <c r="P50">
        <v>2</v>
      </c>
      <c r="Q50" t="str">
        <f>CONCATENATE(C50,E50,G50,I50)</f>
        <v>24</v>
      </c>
      <c r="R50">
        <v>2</v>
      </c>
      <c r="T50" t="s">
        <v>234</v>
      </c>
      <c r="V50" t="str">
        <f>CONCATENATE($R$211,$R$212,$R$213,$R$214)</f>
        <v>4231</v>
      </c>
      <c r="AC50">
        <v>4044</v>
      </c>
      <c r="AD50">
        <v>4024</v>
      </c>
      <c r="AE50">
        <v>4099</v>
      </c>
      <c r="AF50">
        <v>4086</v>
      </c>
      <c r="AP50">
        <f>(($AE$44-$AD$46)/($AE$44-$AE$43))</f>
        <v>0.34615384615384615</v>
      </c>
      <c r="AU50">
        <v>2</v>
      </c>
      <c r="AV50">
        <v>2105</v>
      </c>
      <c r="AW50">
        <f>($AV$59-$AV$56)/200</f>
        <v>9.5000000000000001E-2</v>
      </c>
    </row>
    <row r="51" spans="1:49" x14ac:dyDescent="0.25">
      <c r="A51">
        <v>786</v>
      </c>
      <c r="D51">
        <v>63.719285999999997</v>
      </c>
      <c r="E51" s="4">
        <v>2</v>
      </c>
      <c r="H51">
        <v>52.386546999999993</v>
      </c>
      <c r="I51" s="1">
        <v>4</v>
      </c>
      <c r="P51">
        <v>2</v>
      </c>
      <c r="Q51" t="str">
        <f>CONCATENATE(C51,E51,G51,I51)</f>
        <v>24</v>
      </c>
      <c r="R51">
        <v>3</v>
      </c>
      <c r="T51" t="s">
        <v>242</v>
      </c>
      <c r="V51" t="str">
        <f>CONCATENATE($R$215,$R$216,$R$217,$R$218)</f>
        <v>4231</v>
      </c>
      <c r="AC51">
        <v>4075</v>
      </c>
      <c r="AD51">
        <v>4057</v>
      </c>
      <c r="AE51">
        <v>4132</v>
      </c>
      <c r="AF51">
        <v>4119</v>
      </c>
      <c r="AU51">
        <v>3</v>
      </c>
      <c r="AV51">
        <v>2106</v>
      </c>
      <c r="AW51">
        <f>($AV$60-$AV$57)/200</f>
        <v>0.16</v>
      </c>
    </row>
    <row r="52" spans="1:49" x14ac:dyDescent="0.25">
      <c r="A52">
        <v>787</v>
      </c>
      <c r="D52">
        <v>63.719285999999997</v>
      </c>
      <c r="E52" s="4">
        <v>2</v>
      </c>
      <c r="H52">
        <v>52.386546999999993</v>
      </c>
      <c r="I52" s="1">
        <v>4</v>
      </c>
      <c r="P52">
        <v>2</v>
      </c>
      <c r="Q52" t="str">
        <f>CONCATENATE(C52,E52,G52,I52)</f>
        <v>24</v>
      </c>
      <c r="R52">
        <v>1</v>
      </c>
      <c r="T52" t="s">
        <v>240</v>
      </c>
      <c r="V52" t="str">
        <f>CONCATENATE($R$219,$R$220,$R$221,$R$222)</f>
        <v>4231</v>
      </c>
      <c r="AC52">
        <v>4110</v>
      </c>
      <c r="AD52">
        <v>4092</v>
      </c>
      <c r="AE52">
        <v>4166</v>
      </c>
      <c r="AF52">
        <v>4152</v>
      </c>
      <c r="AI52">
        <f>1-(($AC$48-$AD$48)/($AC$48-$AC$47))</f>
        <v>0.35483870967741937</v>
      </c>
      <c r="AJ52">
        <f>(($AC$48-$AE$46)/($AC$48-$AC$47))</f>
        <v>0.45161290322580644</v>
      </c>
      <c r="AK52">
        <f>1-(($AC$48-$AF$46)/($AC$48-$AC$47))</f>
        <v>0.41935483870967738</v>
      </c>
      <c r="AL52">
        <f>(($AD$48-$AC$47)/($AD$48-$AD$47))</f>
        <v>0.35483870967741937</v>
      </c>
      <c r="AM52">
        <f>1-(($AD$48-$AE$45)/($AD$48-$AD$47))</f>
        <v>0.25806451612903225</v>
      </c>
      <c r="AN52">
        <f>1-(($AD$48-$AF$45)/($AD$48-$AD$47))</f>
        <v>0.12903225806451613</v>
      </c>
      <c r="AO52">
        <f>1-(($AE$46-$AC$47)/($AE$46-$AE$45))</f>
        <v>0.41379310344827591</v>
      </c>
      <c r="AP52">
        <f>(($AE$46-$AD$48)/($AE$46-$AE$45))</f>
        <v>0.20689655172413793</v>
      </c>
      <c r="AQ52">
        <f>(($AE$46-$AF$46)/($AE$46-$AE$45))</f>
        <v>0.13793103448275862</v>
      </c>
      <c r="AR52">
        <f>(($AF$46-$AC$47)/($AF$46-$AF$45))</f>
        <v>0.44827586206896552</v>
      </c>
      <c r="AS52">
        <f>(($AF$46-$AD$48)/($AF$46-$AF$45))</f>
        <v>6.8965517241379309E-2</v>
      </c>
      <c r="AT52">
        <f>1-(($AF$46-$AE$45)/($AF$46-$AF$45))</f>
        <v>0.13793103448275867</v>
      </c>
      <c r="AU52">
        <v>1</v>
      </c>
      <c r="AV52">
        <v>2124</v>
      </c>
      <c r="AW52">
        <f>($AV$61-$AV$58)/200</f>
        <v>0.125</v>
      </c>
    </row>
    <row r="53" spans="1:49" x14ac:dyDescent="0.25">
      <c r="A53">
        <v>788</v>
      </c>
      <c r="D53">
        <v>63.719285999999997</v>
      </c>
      <c r="E53" s="4">
        <v>2</v>
      </c>
      <c r="H53">
        <v>52.600829999999995</v>
      </c>
      <c r="I53" s="1">
        <v>4</v>
      </c>
      <c r="P53">
        <v>2</v>
      </c>
      <c r="Q53" t="str">
        <f>CONCATENATE(C53,E53,G53,I53)</f>
        <v>24</v>
      </c>
      <c r="R53">
        <v>4</v>
      </c>
      <c r="T53" t="s">
        <v>241</v>
      </c>
      <c r="V53" t="str">
        <f>CONCATENATE($R$223,$R$224,$R$225,$R$226)</f>
        <v>4231</v>
      </c>
      <c r="AC53">
        <v>4144</v>
      </c>
      <c r="AD53">
        <v>4127</v>
      </c>
      <c r="AE53">
        <v>4203</v>
      </c>
      <c r="AF53">
        <v>4187</v>
      </c>
      <c r="AI53">
        <f>1-(($AC$49-$AD$49)/($AC$49-$AC$48))</f>
        <v>0.30000000000000004</v>
      </c>
      <c r="AJ53">
        <f>(($AC$49-$AE$47)/($AC$49-$AC$48))</f>
        <v>0.4</v>
      </c>
      <c r="AK53">
        <f>1-(($AC$49-$AF$47)/($AC$49-$AC$48))</f>
        <v>0.4</v>
      </c>
      <c r="AL53">
        <f>(($AD$49-$AC$48)/($AD$49-$AD$48))</f>
        <v>0.31034482758620691</v>
      </c>
      <c r="AM53">
        <f>1-(($AD$49-$AE$46)/($AD$49-$AD$48))</f>
        <v>0.2068965517241379</v>
      </c>
      <c r="AN53">
        <f>1-(($AD$49-$AF$46)/($AD$49-$AD$48))</f>
        <v>6.8965517241379337E-2</v>
      </c>
      <c r="AO53">
        <f>1-(($AE$47-$AC$48)/($AE$47-$AE$46))</f>
        <v>0.4375</v>
      </c>
      <c r="AP53">
        <f>(($AE$47-$AD$49)/($AE$47-$AE$46))</f>
        <v>0.28125</v>
      </c>
      <c r="AQ53">
        <f>(($AE$47-$AF$47)/($AE$47-$AE$46))</f>
        <v>0.1875</v>
      </c>
      <c r="AR53">
        <f>(($AF$47-$AC$48)/($AF$47-$AF$46))</f>
        <v>0.4</v>
      </c>
      <c r="AS53">
        <f>(($AF$47-$AD$49)/($AF$47-$AF$46))</f>
        <v>0.1</v>
      </c>
      <c r="AT53">
        <f>1-(($AF$47-$AE$46)/($AF$47-$AF$46))</f>
        <v>0.1333333333333333</v>
      </c>
      <c r="AU53">
        <v>4</v>
      </c>
      <c r="AV53">
        <v>2126</v>
      </c>
      <c r="AW53">
        <f>($AV$62-$AV$59)/200</f>
        <v>0.18</v>
      </c>
    </row>
    <row r="54" spans="1:49" x14ac:dyDescent="0.25">
      <c r="A54">
        <v>789</v>
      </c>
      <c r="D54">
        <v>61.597183999999999</v>
      </c>
      <c r="E54" s="4">
        <v>2</v>
      </c>
      <c r="H54">
        <v>52.600829999999995</v>
      </c>
      <c r="I54" s="1">
        <v>4</v>
      </c>
      <c r="P54">
        <v>2</v>
      </c>
      <c r="Q54" t="str">
        <f>CONCATENATE(C54,E54,G54,I54)</f>
        <v>24</v>
      </c>
      <c r="R54">
        <v>2</v>
      </c>
      <c r="T54" t="s">
        <v>234</v>
      </c>
      <c r="V54" t="str">
        <f>CONCATENATE($R$230,$R$231,$R$232,$R$233)</f>
        <v>2143</v>
      </c>
      <c r="AC54">
        <v>4183</v>
      </c>
      <c r="AD54">
        <v>4165</v>
      </c>
      <c r="AE54">
        <v>4244</v>
      </c>
      <c r="AF54">
        <v>4223</v>
      </c>
      <c r="AI54">
        <f>1-(($AC$50-$AD$50)/($AC$50-$AC$49))</f>
        <v>0.35483870967741937</v>
      </c>
      <c r="AJ54">
        <f>(($AC$50-$AE$48)/($AC$50-$AC$49))</f>
        <v>0.32258064516129031</v>
      </c>
      <c r="AK54">
        <f>1-(($AC$50-$AF$48)/($AC$50-$AC$49))</f>
        <v>0.35483870967741937</v>
      </c>
      <c r="AL54">
        <f>(($AD$50-$AC$49)/($AD$50-$AD$49))</f>
        <v>0.34375</v>
      </c>
      <c r="AM54">
        <f>1-(($AD$50-$AE$47)/($AD$50-$AD$49))</f>
        <v>0.28125</v>
      </c>
      <c r="AN54">
        <f>1-(($AD$50-$AF$47)/($AD$50-$AD$49))</f>
        <v>9.375E-2</v>
      </c>
      <c r="AO54">
        <f>1-(($AE$48-$AC$49)/($AE$48-$AE$47))</f>
        <v>0.36363636363636365</v>
      </c>
      <c r="AP54">
        <f>(($AE$48-$AD$50)/($AE$48-$AE$47))</f>
        <v>0.30303030303030304</v>
      </c>
      <c r="AQ54">
        <f>(($AE$48-$AF$48)/($AE$48-$AE$47))</f>
        <v>0.30303030303030304</v>
      </c>
      <c r="AR54">
        <f>(($AF$48-$AC$49)/($AF$48-$AF$47))</f>
        <v>0.37931034482758619</v>
      </c>
      <c r="AS54">
        <f>1-(($AF$49-$AD$50)/($AF$49-$AF$48))</f>
        <v>0</v>
      </c>
      <c r="AT54">
        <f>1-(($AF$48-$AE$47)/($AF$48-$AF$47))</f>
        <v>0.2068965517241379</v>
      </c>
      <c r="AU54">
        <v>2</v>
      </c>
      <c r="AV54">
        <v>2141</v>
      </c>
      <c r="AW54">
        <f>($AV$63-$AV$60)/200</f>
        <v>0.1</v>
      </c>
    </row>
    <row r="55" spans="1:49" x14ac:dyDescent="0.25">
      <c r="A55">
        <v>790</v>
      </c>
      <c r="H55">
        <v>52.600829999999995</v>
      </c>
      <c r="I55" s="1">
        <v>4</v>
      </c>
      <c r="P55">
        <v>1</v>
      </c>
      <c r="Q55" t="str">
        <f>CONCATENATE(C55,E55,G55,I55)</f>
        <v>4</v>
      </c>
      <c r="R55">
        <v>3</v>
      </c>
      <c r="T55" t="s">
        <v>242</v>
      </c>
      <c r="V55" t="str">
        <f>CONCATENATE($R$234,$R$235,$R$236,$R$237)</f>
        <v>2143</v>
      </c>
      <c r="AC55">
        <v>4221</v>
      </c>
      <c r="AD55">
        <v>4201</v>
      </c>
      <c r="AE55">
        <v>6257</v>
      </c>
      <c r="AF55">
        <v>4268</v>
      </c>
      <c r="AI55">
        <f>1-(($AC$51-$AD$51)/($AC$51-$AC$50))</f>
        <v>0.41935483870967738</v>
      </c>
      <c r="AJ55">
        <f>(($AC$51-$AE$49)/($AC$51-$AC$50))</f>
        <v>0.29032258064516131</v>
      </c>
      <c r="AK55">
        <f>1-(($AC$51-$AF$49)/($AC$51-$AC$50))</f>
        <v>0.35483870967741937</v>
      </c>
      <c r="AL55">
        <f>(($AD$51-$AC$50)/($AD$51-$AD$50))</f>
        <v>0.39393939393939392</v>
      </c>
      <c r="AM55">
        <f>1-(($AD$51-$AE$48)/($AD$51-$AD$50))</f>
        <v>0.30303030303030298</v>
      </c>
      <c r="AN55">
        <f>1-(($AD$51-$AF$48)/($AD$51-$AD$50))</f>
        <v>0</v>
      </c>
      <c r="AO55">
        <f>1-(($AE$49-$AC$50)/($AE$49-$AE$48))</f>
        <v>0.3125</v>
      </c>
      <c r="AP55">
        <f>(($AE$49-$AD$51)/($AE$49-$AE$48))</f>
        <v>0.28125</v>
      </c>
      <c r="AQ55">
        <f>(($AE$49-$AF$49)/($AE$49-$AE$48))</f>
        <v>0.34375</v>
      </c>
      <c r="AR55">
        <f>(($AF$49-$AC$50)/($AF$49-$AF$48))</f>
        <v>0.35483870967741937</v>
      </c>
      <c r="AS55">
        <f>1-(($AF$50-$AD$51)/($AF$50-$AF$49))</f>
        <v>6.4516129032258118E-2</v>
      </c>
      <c r="AT55">
        <f>1-(($AF$49-$AE$48)/($AF$49-$AF$48))</f>
        <v>0.32258064516129037</v>
      </c>
      <c r="AU55">
        <v>3</v>
      </c>
      <c r="AV55">
        <v>2142</v>
      </c>
      <c r="AW55">
        <f>($AV$64-$AV$61)/200</f>
        <v>0.15</v>
      </c>
    </row>
    <row r="56" spans="1:49" x14ac:dyDescent="0.25">
      <c r="A56">
        <v>791</v>
      </c>
      <c r="B56">
        <v>70.407849999999996</v>
      </c>
      <c r="C56" s="2">
        <v>1</v>
      </c>
      <c r="H56">
        <v>52.600829999999995</v>
      </c>
      <c r="I56" s="1">
        <v>4</v>
      </c>
      <c r="P56">
        <v>2</v>
      </c>
      <c r="Q56" t="str">
        <f>CONCATENATE(C56,E56,G56,I56)</f>
        <v>14</v>
      </c>
      <c r="R56">
        <v>1</v>
      </c>
      <c r="T56" t="s">
        <v>240</v>
      </c>
      <c r="V56" t="str">
        <f>CONCATENATE($R$238,$R$239,$R$240,$R$241)</f>
        <v>2143</v>
      </c>
      <c r="AC56">
        <v>4261</v>
      </c>
      <c r="AD56">
        <v>4240</v>
      </c>
      <c r="AE56">
        <v>6285</v>
      </c>
      <c r="AF56">
        <v>6248</v>
      </c>
      <c r="AI56">
        <f>1-(($AC$52-$AD$52)/($AC$52-$AC$51))</f>
        <v>0.48571428571428577</v>
      </c>
      <c r="AJ56">
        <f>(($AC$52-$AE$50)/($AC$52-$AC$51))</f>
        <v>0.31428571428571428</v>
      </c>
      <c r="AK56">
        <f>1-(($AC$52-$AF$50)/($AC$52-$AC$51))</f>
        <v>0.31428571428571428</v>
      </c>
      <c r="AL56">
        <f>(($AD$52-$AC$51)/($AD$52-$AD$51))</f>
        <v>0.48571428571428571</v>
      </c>
      <c r="AM56">
        <f>1-(($AD$52-$AE$49)/($AD$52-$AD$51))</f>
        <v>0.25714285714285712</v>
      </c>
      <c r="AN56">
        <f>(($AD$51-$AF$49)/($AD$51-$AD$50))</f>
        <v>6.0606060606060608E-2</v>
      </c>
      <c r="AO56">
        <f>1-(($AE$50-$AC$51)/($AE$50-$AE$49))</f>
        <v>0.27272727272727271</v>
      </c>
      <c r="AP56">
        <f>(($AE$50-$AD$52)/($AE$50-$AE$49))</f>
        <v>0.21212121212121213</v>
      </c>
      <c r="AQ56">
        <f>(($AE$50-$AF$50)/($AE$50-$AE$49))</f>
        <v>0.39393939393939392</v>
      </c>
      <c r="AR56">
        <f>(($AF$50-$AC$51)/($AF$50-$AF$49))</f>
        <v>0.35483870967741937</v>
      </c>
      <c r="AS56">
        <f>1-(($AF$51-$AD$52)/($AF$51-$AF$50))</f>
        <v>0.18181818181818177</v>
      </c>
      <c r="AT56">
        <f>1-(($AF$50-$AE$49)/($AF$50-$AF$49))</f>
        <v>0.35483870967741937</v>
      </c>
      <c r="AU56">
        <v>1</v>
      </c>
      <c r="AV56">
        <v>2159</v>
      </c>
      <c r="AW56">
        <f>($AV$65-$AV$62)/200</f>
        <v>0.13500000000000001</v>
      </c>
    </row>
    <row r="57" spans="1:49" x14ac:dyDescent="0.25">
      <c r="A57">
        <v>792</v>
      </c>
      <c r="B57">
        <v>70.407849999999996</v>
      </c>
      <c r="C57" s="2">
        <v>1</v>
      </c>
      <c r="H57">
        <v>52.600829999999995</v>
      </c>
      <c r="I57" s="1">
        <v>4</v>
      </c>
      <c r="P57">
        <v>2</v>
      </c>
      <c r="Q57" t="str">
        <f>CONCATENATE(C57,E57,G57,I57)</f>
        <v>14</v>
      </c>
      <c r="R57">
        <v>4</v>
      </c>
      <c r="T57" t="s">
        <v>241</v>
      </c>
      <c r="V57" t="str">
        <f>CONCATENATE($R$242,$R$243,$R$244,$R$245)</f>
        <v>2143</v>
      </c>
      <c r="AC57">
        <v>6238</v>
      </c>
      <c r="AD57">
        <v>6233</v>
      </c>
      <c r="AE57">
        <v>6314</v>
      </c>
      <c r="AF57">
        <v>6276</v>
      </c>
      <c r="AI57">
        <f>(($AC$53-$AD$53)/($AC$53-$AC$52))</f>
        <v>0.5</v>
      </c>
      <c r="AJ57">
        <f>(($AC$53-$AE$51)/($AC$53-$AC$52))</f>
        <v>0.35294117647058826</v>
      </c>
      <c r="AK57">
        <f>1-(($AC$53-$AF$51)/($AC$53-$AC$52))</f>
        <v>0.26470588235294112</v>
      </c>
      <c r="AL57">
        <f>(($AD$53-$AC$52)/($AD$53-$AD$52))</f>
        <v>0.48571428571428571</v>
      </c>
      <c r="AM57">
        <f>1-(($AD$53-$AE$50)/($AD$53-$AD$52))</f>
        <v>0.19999999999999996</v>
      </c>
      <c r="AN57">
        <f>(($AD$52-$AF$50)/($AD$52-$AD$51))</f>
        <v>0.17142857142857143</v>
      </c>
      <c r="AO57">
        <f>1-(($AE$51-$AC$52)/($AE$51-$AE$50))</f>
        <v>0.33333333333333337</v>
      </c>
      <c r="AP57">
        <f>(($AE$51-$AD$53)/($AE$51-$AE$50))</f>
        <v>0.15151515151515152</v>
      </c>
      <c r="AQ57">
        <f>(($AE$51-$AF$51)/($AE$51-$AE$50))</f>
        <v>0.39393939393939392</v>
      </c>
      <c r="AR57">
        <f>(($AF$51-$AC$52)/($AF$51-$AF$50))</f>
        <v>0.27272727272727271</v>
      </c>
      <c r="AS57">
        <f>1-(($AF$52-$AD$53)/($AF$52-$AF$51))</f>
        <v>0.24242424242424243</v>
      </c>
      <c r="AT57">
        <f>1-(($AF$51-$AE$50)/($AF$51-$AF$50))</f>
        <v>0.39393939393939392</v>
      </c>
      <c r="AU57">
        <v>4</v>
      </c>
      <c r="AV57">
        <v>2163</v>
      </c>
      <c r="AW57">
        <f>($AV$66-$AV$63)/200</f>
        <v>0.19</v>
      </c>
    </row>
    <row r="58" spans="1:49" x14ac:dyDescent="0.25">
      <c r="A58">
        <v>793</v>
      </c>
      <c r="B58">
        <v>70.407849999999996</v>
      </c>
      <c r="C58" s="2">
        <v>1</v>
      </c>
      <c r="H58">
        <v>52.600829999999995</v>
      </c>
      <c r="I58" s="1">
        <v>4</v>
      </c>
      <c r="P58">
        <v>2</v>
      </c>
      <c r="Q58" t="str">
        <f>CONCATENATE(C58,E58,G58,I58)</f>
        <v>14</v>
      </c>
      <c r="R58">
        <v>2</v>
      </c>
      <c r="T58" t="s">
        <v>234</v>
      </c>
      <c r="V58" t="str">
        <f>CONCATENATE($R$246,$R$247,$R$248,$R$249)</f>
        <v>2143</v>
      </c>
      <c r="AC58">
        <v>6270</v>
      </c>
      <c r="AD58">
        <v>6260</v>
      </c>
      <c r="AE58">
        <v>6341</v>
      </c>
      <c r="AF58">
        <v>6305</v>
      </c>
      <c r="AI58">
        <f>(($AC$54-$AD$54)/($AC$54-$AC$53))</f>
        <v>0.46153846153846156</v>
      </c>
      <c r="AJ58">
        <f>(($AC$54-$AE$52)/($AC$54-$AC$53))</f>
        <v>0.4358974358974359</v>
      </c>
      <c r="AK58">
        <f>1-(($AC$54-$AF$52)/($AC$54-$AC$53))</f>
        <v>0.20512820512820518</v>
      </c>
      <c r="AL58">
        <f>1-(($AD$54-$AC$53)/($AD$54-$AD$53))</f>
        <v>0.44736842105263153</v>
      </c>
      <c r="AM58">
        <f>1-(($AD$54-$AE$51)/($AD$54-$AD$53))</f>
        <v>0.13157894736842102</v>
      </c>
      <c r="AN58">
        <f>(($AD$53-$AF$51)/($AD$53-$AD$52))</f>
        <v>0.22857142857142856</v>
      </c>
      <c r="AO58">
        <f>1-(($AE$52-$AC$53)/($AE$52-$AE$51))</f>
        <v>0.3529411764705882</v>
      </c>
      <c r="AP58">
        <f>(($AE$52-$AD$54)/($AE$52-$AE$51))</f>
        <v>2.9411764705882353E-2</v>
      </c>
      <c r="AQ58">
        <f>(($AE$52-$AF$52)/($AE$52-$AE$51))</f>
        <v>0.41176470588235292</v>
      </c>
      <c r="AR58">
        <f>(($AF$52-$AC$53)/($AF$52-$AF$51))</f>
        <v>0.24242424242424243</v>
      </c>
      <c r="AS58">
        <f>1-(($AF$53-$AD$54)/($AF$53-$AF$52))</f>
        <v>0.37142857142857144</v>
      </c>
      <c r="AT58">
        <f>1-(($AF$52-$AE$51)/($AF$52-$AF$51))</f>
        <v>0.39393939393939392</v>
      </c>
      <c r="AU58">
        <v>2</v>
      </c>
      <c r="AV58">
        <v>2177</v>
      </c>
      <c r="AW58">
        <f>($AV$67-$AV$64)/200</f>
        <v>0.125</v>
      </c>
    </row>
    <row r="59" spans="1:49" x14ac:dyDescent="0.25">
      <c r="A59">
        <v>794</v>
      </c>
      <c r="B59">
        <v>70.407849999999996</v>
      </c>
      <c r="C59" s="2">
        <v>1</v>
      </c>
      <c r="H59">
        <v>52.672219999999996</v>
      </c>
      <c r="I59" s="1">
        <v>4</v>
      </c>
      <c r="P59">
        <v>2</v>
      </c>
      <c r="Q59" t="str">
        <f>CONCATENATE(C59,E59,G59,I59)</f>
        <v>14</v>
      </c>
      <c r="R59">
        <v>3</v>
      </c>
      <c r="T59" t="s">
        <v>242</v>
      </c>
      <c r="V59" t="str">
        <f>CONCATENATE($R$250,$R$251,$R$252,$R$253)</f>
        <v>2143</v>
      </c>
      <c r="AC59">
        <v>6301</v>
      </c>
      <c r="AD59">
        <v>6291</v>
      </c>
      <c r="AE59">
        <v>6368</v>
      </c>
      <c r="AF59">
        <v>6334</v>
      </c>
      <c r="AI59">
        <f>1-(($AC$55-$AD$55)/($AC$55-$AC$54))</f>
        <v>0.47368421052631582</v>
      </c>
      <c r="AJ59">
        <f>(($AC$55-$AE$53)/($AC$55-$AC$54))</f>
        <v>0.47368421052631576</v>
      </c>
      <c r="AK59">
        <f>1-(($AC$55-$AF$53)/($AC$55-$AC$54))</f>
        <v>0.10526315789473684</v>
      </c>
      <c r="AL59">
        <f>(($AD$55-$AC$54)/($AD$55-$AD$54))</f>
        <v>0.5</v>
      </c>
      <c r="AM59">
        <f>1-(($AD$55-$AE$52)/($AD$55-$AD$54))</f>
        <v>2.777777777777779E-2</v>
      </c>
      <c r="AN59">
        <f>(($AD$54-$AF$52)/($AD$54-$AD$53))</f>
        <v>0.34210526315789475</v>
      </c>
      <c r="AO59">
        <f>1-(($AE$53-$AC$54)/($AE$53-$AE$52))</f>
        <v>0.45945945945945943</v>
      </c>
      <c r="AP59">
        <f>(($AE$53-$AD$55)/($AE$53-$AE$52))</f>
        <v>5.4054054054054057E-2</v>
      </c>
      <c r="AQ59">
        <f>(($AE$53-$AF$53)/($AE$53-$AE$52))</f>
        <v>0.43243243243243246</v>
      </c>
      <c r="AR59">
        <f>(($AF$53-$AC$54)/($AF$53-$AF$52))</f>
        <v>0.11428571428571428</v>
      </c>
      <c r="AS59">
        <f>1-(($AF$54-$AD$55)/($AF$54-$AF$53))</f>
        <v>0.38888888888888884</v>
      </c>
      <c r="AT59">
        <f>1-(($AF$53-$AE$52)/($AF$53-$AF$52))</f>
        <v>0.4</v>
      </c>
      <c r="AU59">
        <v>3</v>
      </c>
      <c r="AV59">
        <v>2178</v>
      </c>
      <c r="AW59">
        <f>($AV$68-$AV$65)/200</f>
        <v>0.16</v>
      </c>
    </row>
    <row r="60" spans="1:49" x14ac:dyDescent="0.25">
      <c r="A60">
        <v>795</v>
      </c>
      <c r="B60">
        <v>70.407849999999996</v>
      </c>
      <c r="C60" s="2">
        <v>1</v>
      </c>
      <c r="H60">
        <v>52.886387999999997</v>
      </c>
      <c r="I60" s="1">
        <v>4</v>
      </c>
      <c r="P60">
        <v>2</v>
      </c>
      <c r="Q60" t="str">
        <f>CONCATENATE(C60,E60,G60,I60)</f>
        <v>14</v>
      </c>
      <c r="R60">
        <v>1</v>
      </c>
      <c r="T60" t="s">
        <v>240</v>
      </c>
      <c r="V60" t="str">
        <f>CONCATENATE($R$254,$R$255,$R$256,$R$257)</f>
        <v>2142</v>
      </c>
      <c r="AC60">
        <v>6328</v>
      </c>
      <c r="AD60">
        <v>6319</v>
      </c>
      <c r="AE60">
        <v>6401</v>
      </c>
      <c r="AF60">
        <v>6363</v>
      </c>
      <c r="AI60">
        <f>1-(($AC$56-$AD$56)/($AC$56-$AC$55))</f>
        <v>0.47499999999999998</v>
      </c>
      <c r="AJ60">
        <f>(($AC$56-$AE$54)/($AC$56-$AC$55))</f>
        <v>0.42499999999999999</v>
      </c>
      <c r="AK60">
        <f>1-(($AC$56-$AF$54)/($AC$56-$AC$55))</f>
        <v>5.0000000000000044E-2</v>
      </c>
      <c r="AL60">
        <f>(($AD$56-$AC$55)/($AD$56-$AD$55))</f>
        <v>0.48717948717948717</v>
      </c>
      <c r="AM60">
        <f>1-(($AD$56-$AE$53)/($AD$56-$AD$55))</f>
        <v>5.1282051282051322E-2</v>
      </c>
      <c r="AN60">
        <f>(($AD$55-$AF$53)/($AD$55-$AD$54))</f>
        <v>0.3888888888888889</v>
      </c>
      <c r="AO60">
        <f>1-(($AE$54-$AC$55)/($AE$54-$AE$53))</f>
        <v>0.43902439024390238</v>
      </c>
      <c r="AP60">
        <f>(($AE$54-$AD$56)/($AE$54-$AE$53))</f>
        <v>9.7560975609756101E-2</v>
      </c>
      <c r="AQ60">
        <f>1-(($AE$54-$AF$54)/($AE$54-$AE$53))</f>
        <v>0.48780487804878048</v>
      </c>
      <c r="AR60">
        <f>(($AF$54-$AC$55)/($AF$54-$AF$53))</f>
        <v>5.5555555555555552E-2</v>
      </c>
      <c r="AS60">
        <f>1-(($AF$55-$AD$56)/($AF$55-$AF$54))</f>
        <v>0.37777777777777777</v>
      </c>
      <c r="AT60">
        <f>1-(($AF$54-$AE$53)/($AF$54-$AF$53))</f>
        <v>0.44444444444444442</v>
      </c>
      <c r="AU60">
        <v>1</v>
      </c>
      <c r="AV60">
        <v>2195</v>
      </c>
      <c r="AW60">
        <f>($AV$69-$AV$66)/200</f>
        <v>0.15</v>
      </c>
    </row>
    <row r="61" spans="1:49" x14ac:dyDescent="0.25">
      <c r="A61">
        <v>796</v>
      </c>
      <c r="B61">
        <v>70.407849999999996</v>
      </c>
      <c r="C61" s="2">
        <v>1</v>
      </c>
      <c r="H61">
        <v>52.886387999999997</v>
      </c>
      <c r="I61" s="1">
        <v>4</v>
      </c>
      <c r="P61">
        <v>2</v>
      </c>
      <c r="Q61" t="str">
        <f>CONCATENATE(C61,E61,G61,I61)</f>
        <v>14</v>
      </c>
      <c r="R61">
        <v>4</v>
      </c>
      <c r="T61" t="s">
        <v>241</v>
      </c>
      <c r="V61" t="str">
        <f>CONCATENATE($R$258,$R$259,$R$260,$R$261)</f>
        <v>3142</v>
      </c>
      <c r="AC61">
        <v>6356</v>
      </c>
      <c r="AD61">
        <v>6349</v>
      </c>
      <c r="AE61">
        <v>6436</v>
      </c>
      <c r="AF61">
        <v>6392</v>
      </c>
      <c r="AN61">
        <f>(($AD$56-$AF$54)/($AD$56-$AD$55))</f>
        <v>0.4358974358974359</v>
      </c>
      <c r="AR61">
        <f>(($AF$55-$AC$56)/($AF$55-$AF$54))</f>
        <v>0.15555555555555556</v>
      </c>
      <c r="AT61">
        <f>1-(($AF$55-$AE$54)/($AF$55-$AF$54))</f>
        <v>0.46666666666666667</v>
      </c>
      <c r="AU61">
        <v>4</v>
      </c>
      <c r="AV61">
        <v>2202</v>
      </c>
      <c r="AW61">
        <f>($AV$70-$AV$67)/200</f>
        <v>0.185</v>
      </c>
    </row>
    <row r="62" spans="1:49" x14ac:dyDescent="0.25">
      <c r="A62">
        <v>797</v>
      </c>
      <c r="B62">
        <v>70.407849999999996</v>
      </c>
      <c r="C62" s="2">
        <v>1</v>
      </c>
      <c r="H62">
        <v>52.886387999999997</v>
      </c>
      <c r="I62" s="1">
        <v>4</v>
      </c>
      <c r="P62">
        <v>2</v>
      </c>
      <c r="Q62" t="str">
        <f>CONCATENATE(C62,E62,G62,I62)</f>
        <v>14</v>
      </c>
      <c r="R62">
        <v>2</v>
      </c>
      <c r="T62" t="s">
        <v>234</v>
      </c>
      <c r="V62" t="str">
        <f>CONCATENATE($R$262,$R$263,$R$264,$R$265)</f>
        <v>3412</v>
      </c>
      <c r="AC62">
        <v>6387</v>
      </c>
      <c r="AD62">
        <v>6380</v>
      </c>
      <c r="AE62">
        <v>6471</v>
      </c>
      <c r="AF62">
        <v>6422</v>
      </c>
      <c r="AU62">
        <v>2</v>
      </c>
      <c r="AV62">
        <v>2214</v>
      </c>
      <c r="AW62">
        <f>($AV$71-$AV$68)/200</f>
        <v>0.14000000000000001</v>
      </c>
    </row>
    <row r="63" spans="1:49" x14ac:dyDescent="0.25">
      <c r="A63">
        <v>798</v>
      </c>
      <c r="B63">
        <v>70.407849999999996</v>
      </c>
      <c r="C63" s="2">
        <v>1</v>
      </c>
      <c r="H63">
        <v>53.029166999999994</v>
      </c>
      <c r="I63" s="1">
        <v>4</v>
      </c>
      <c r="P63">
        <v>2</v>
      </c>
      <c r="Q63" t="str">
        <f>CONCATENATE(C63,E63,G63,I63)</f>
        <v>14</v>
      </c>
      <c r="R63">
        <v>3</v>
      </c>
      <c r="T63" t="s">
        <v>242</v>
      </c>
      <c r="V63" t="str">
        <f>CONCATENATE($R$266,$R$267,$R$268,$R$269)</f>
        <v>3143</v>
      </c>
      <c r="AC63">
        <v>6420</v>
      </c>
      <c r="AD63">
        <v>6407</v>
      </c>
      <c r="AE63">
        <v>6504</v>
      </c>
      <c r="AF63">
        <v>6455</v>
      </c>
      <c r="AU63">
        <v>3</v>
      </c>
      <c r="AV63">
        <v>2215</v>
      </c>
      <c r="AW63">
        <f>($AV$72-$AV$69)/200</f>
        <v>0.15</v>
      </c>
    </row>
    <row r="64" spans="1:49" x14ac:dyDescent="0.25">
      <c r="A64">
        <v>799</v>
      </c>
      <c r="B64">
        <v>70.407849999999996</v>
      </c>
      <c r="C64" s="2">
        <v>1</v>
      </c>
      <c r="H64">
        <v>53.743178999999998</v>
      </c>
      <c r="I64" s="1">
        <v>4</v>
      </c>
      <c r="P64">
        <v>2</v>
      </c>
      <c r="Q64" t="str">
        <f>CONCATENATE(C64,E64,G64,I64)</f>
        <v>14</v>
      </c>
      <c r="R64">
        <v>1</v>
      </c>
      <c r="T64" t="s">
        <v>240</v>
      </c>
      <c r="V64" t="str">
        <f>CONCATENATE($R$270,$R$271,$R$272,$R$273)</f>
        <v>2142</v>
      </c>
      <c r="AC64">
        <v>6453</v>
      </c>
      <c r="AD64">
        <v>6436</v>
      </c>
      <c r="AE64">
        <v>6540</v>
      </c>
      <c r="AF64">
        <v>6488</v>
      </c>
      <c r="AI64">
        <f>(($AC$58-$AD$58)/($AC$58-$AC$57))</f>
        <v>0.3125</v>
      </c>
      <c r="AJ64">
        <f>(($AC$58-$AE$55)/($AC$58-$AC$57))</f>
        <v>0.40625</v>
      </c>
      <c r="AK64">
        <f>1-(($AC$58-$AF$56)/($AC$58-$AC$57))</f>
        <v>0.3125</v>
      </c>
      <c r="AL64">
        <f>1-(($AD$58-$AC$57)/($AD$58-$AD$57))</f>
        <v>0.18518518518518523</v>
      </c>
      <c r="AM64">
        <f>(($AD$58-$AE$55)/($AD$58-$AD$57))</f>
        <v>0.1111111111111111</v>
      </c>
      <c r="AN64">
        <f>(($AD$58-$AF$56)/($AD$58-$AD$57))</f>
        <v>0.44444444444444442</v>
      </c>
      <c r="AO64">
        <f>1-(($AE$56-$AC$58)/($AE$56-$AE$55))</f>
        <v>0.4642857142857143</v>
      </c>
      <c r="AP64">
        <f>1-(($AE$56-$AD$58)/($AE$56-$AE$55))</f>
        <v>0.1071428571428571</v>
      </c>
      <c r="AQ64">
        <f>(($AE$56-$AF$57)/($AE$56-$AE$55))</f>
        <v>0.32142857142857145</v>
      </c>
      <c r="AR64">
        <f>(($AF$57-$AC$58)/($AF$57-$AF$56))</f>
        <v>0.21428571428571427</v>
      </c>
      <c r="AS64">
        <f>1-(($AF$57-$AD$58)/($AF$57-$AF$56))</f>
        <v>0.4285714285714286</v>
      </c>
      <c r="AT64">
        <f>1-(($AF$57-$AE$55)/($AF$57-$AF$56))</f>
        <v>0.3214285714285714</v>
      </c>
      <c r="AU64">
        <v>1</v>
      </c>
      <c r="AV64">
        <v>2232</v>
      </c>
      <c r="AW64">
        <f>($AV$73-$AV$70)/200</f>
        <v>0.15</v>
      </c>
    </row>
    <row r="65" spans="1:49" x14ac:dyDescent="0.25">
      <c r="A65">
        <v>800</v>
      </c>
      <c r="B65">
        <v>70.407849999999996</v>
      </c>
      <c r="C65" s="2">
        <v>1</v>
      </c>
      <c r="F65">
        <v>63.989572999999993</v>
      </c>
      <c r="G65" s="3">
        <v>3</v>
      </c>
      <c r="P65">
        <v>2</v>
      </c>
      <c r="Q65" t="str">
        <f>CONCATENATE(C65,E65,G65,I65)</f>
        <v>13</v>
      </c>
      <c r="R65">
        <v>4</v>
      </c>
      <c r="T65" t="s">
        <v>241</v>
      </c>
      <c r="AC65">
        <v>6489</v>
      </c>
      <c r="AD65">
        <v>6470</v>
      </c>
      <c r="AE65">
        <v>6583</v>
      </c>
      <c r="AF65">
        <v>6524</v>
      </c>
      <c r="AI65">
        <f>(($AC$59-$AD$59)/($AC$59-$AC$58))</f>
        <v>0.32258064516129031</v>
      </c>
      <c r="AJ65">
        <f>1-(($AC$59-$AE$56)/($AC$59-$AC$58))</f>
        <v>0.4838709677419355</v>
      </c>
      <c r="AK65">
        <f>1-(($AC$59-$AF$57)/($AC$59-$AC$58))</f>
        <v>0.19354838709677424</v>
      </c>
      <c r="AL65">
        <f>1-(($AD$59-$AC$58)/($AD$59-$AD$58))</f>
        <v>0.32258064516129037</v>
      </c>
      <c r="AM65">
        <f>(($AD$59-$AE$56)/($AD$59-$AD$58))</f>
        <v>0.19354838709677419</v>
      </c>
      <c r="AN65">
        <f>(($AD$59-$AF$57)/($AD$59-$AD$58))</f>
        <v>0.4838709677419355</v>
      </c>
      <c r="AO65">
        <f>(($AE$57-$AC$59)/($AE$57-$AE$56))</f>
        <v>0.44827586206896552</v>
      </c>
      <c r="AP65">
        <f>1-(($AE$57-$AD$59)/($AE$57-$AE$56))</f>
        <v>0.2068965517241379</v>
      </c>
      <c r="AQ65">
        <f>(($AE$57-$AF$58)/($AE$57-$AE$56))</f>
        <v>0.31034482758620691</v>
      </c>
      <c r="AR65">
        <f>(($AF$58-$AC$59)/($AF$58-$AF$57))</f>
        <v>0.13793103448275862</v>
      </c>
      <c r="AS65">
        <f>(($AF$58-$AD$59)/($AF$58-$AF$57))</f>
        <v>0.48275862068965519</v>
      </c>
      <c r="AT65">
        <f>1-(($AF$58-$AE$56)/($AF$58-$AF$57))</f>
        <v>0.31034482758620685</v>
      </c>
      <c r="AU65">
        <v>4</v>
      </c>
      <c r="AV65">
        <v>2241</v>
      </c>
      <c r="AW65">
        <f>($AV$74-$AV$71)/200</f>
        <v>0.16500000000000001</v>
      </c>
    </row>
    <row r="66" spans="1:49" x14ac:dyDescent="0.25">
      <c r="A66">
        <v>801</v>
      </c>
      <c r="B66">
        <v>70.407849999999996</v>
      </c>
      <c r="C66" s="2">
        <v>1</v>
      </c>
      <c r="F66">
        <v>63.989572999999993</v>
      </c>
      <c r="G66" s="3">
        <v>3</v>
      </c>
      <c r="P66">
        <v>2</v>
      </c>
      <c r="Q66" t="str">
        <f>CONCATENATE(C66,E66,G66,I66)</f>
        <v>13</v>
      </c>
      <c r="R66">
        <v>2</v>
      </c>
      <c r="T66" t="s">
        <v>234</v>
      </c>
      <c r="AC66">
        <v>6520</v>
      </c>
      <c r="AD66">
        <v>6502</v>
      </c>
      <c r="AF66">
        <v>6566</v>
      </c>
      <c r="AI66">
        <f>(($AC$60-$AD$60)/($AC$60-$AC$59))</f>
        <v>0.33333333333333331</v>
      </c>
      <c r="AJ66">
        <f>1-(($AC$60-$AE$57)/($AC$60-$AC$59))</f>
        <v>0.48148148148148151</v>
      </c>
      <c r="AK66">
        <f>1-(($AC$60-$AF$58)/($AC$60-$AC$59))</f>
        <v>0.14814814814814814</v>
      </c>
      <c r="AL66">
        <f>1-(($AD$60-$AC$59)/($AD$60-$AD$59))</f>
        <v>0.3571428571428571</v>
      </c>
      <c r="AM66">
        <f>(($AD$60-$AE$57)/($AD$60-$AD$59))</f>
        <v>0.17857142857142858</v>
      </c>
      <c r="AN66">
        <f>(($AD$60-$AF$58)/($AD$60-$AD$59))</f>
        <v>0.5</v>
      </c>
      <c r="AO66">
        <f>(($AE$58-$AC$60)/($AE$58-$AE$57))</f>
        <v>0.48148148148148145</v>
      </c>
      <c r="AP66">
        <f>1-(($AE$58-$AD$60)/($AE$58-$AE$57))</f>
        <v>0.18518518518518523</v>
      </c>
      <c r="AQ66">
        <f>(($AE$58-$AF$59)/($AE$58-$AE$57))</f>
        <v>0.25925925925925924</v>
      </c>
      <c r="AR66">
        <f>(($AF$59-$AC$60)/($AF$59-$AF$58))</f>
        <v>0.20689655172413793</v>
      </c>
      <c r="AS66">
        <f>1-(($AF$59-$AD$60)/($AF$59-$AF$58))</f>
        <v>0.48275862068965514</v>
      </c>
      <c r="AT66">
        <f>1-(($AF$59-$AE$57)/($AF$59-$AF$58))</f>
        <v>0.31034482758620685</v>
      </c>
      <c r="AU66">
        <v>2</v>
      </c>
      <c r="AV66">
        <v>2253</v>
      </c>
      <c r="AW66">
        <f>($AV$75-$AV$72)/200</f>
        <v>0.155</v>
      </c>
    </row>
    <row r="67" spans="1:49" x14ac:dyDescent="0.25">
      <c r="A67">
        <v>802</v>
      </c>
      <c r="B67">
        <v>70.407849999999996</v>
      </c>
      <c r="C67" s="2">
        <v>1</v>
      </c>
      <c r="F67">
        <v>63.989572999999993</v>
      </c>
      <c r="G67" s="3">
        <v>3</v>
      </c>
      <c r="P67">
        <v>2</v>
      </c>
      <c r="Q67" t="str">
        <f>CONCATENATE(C67,E67,G67,I67)</f>
        <v>13</v>
      </c>
      <c r="R67">
        <v>3</v>
      </c>
      <c r="T67" t="s">
        <v>242</v>
      </c>
      <c r="AC67">
        <v>6558</v>
      </c>
      <c r="AD67">
        <v>6541</v>
      </c>
      <c r="AI67">
        <f>(($AC$61-$AD$61)/($AC$61-$AC$60))</f>
        <v>0.25</v>
      </c>
      <c r="AJ67">
        <f>1-(($AC$61-$AE$58)/($AC$61-$AC$60))</f>
        <v>0.4642857142857143</v>
      </c>
      <c r="AK67">
        <f>1-(($AC$61-$AF$59)/($AC$61-$AC$60))</f>
        <v>0.2142857142857143</v>
      </c>
      <c r="AL67">
        <f>1-(($AD$61-$AC$60)/($AD$61-$AD$60))</f>
        <v>0.30000000000000004</v>
      </c>
      <c r="AM67">
        <f>(($AD$61-$AE$58)/($AD$61-$AD$60))</f>
        <v>0.26666666666666666</v>
      </c>
      <c r="AN67">
        <f>(($AD$61-$AF$59)/($AD$61-$AD$60))</f>
        <v>0.5</v>
      </c>
      <c r="AO67">
        <f>(($AE$59-$AC$61)/($AE$59-$AE$58))</f>
        <v>0.44444444444444442</v>
      </c>
      <c r="AP67">
        <f>1-(($AE$59-$AD$61)/($AE$59-$AE$58))</f>
        <v>0.29629629629629628</v>
      </c>
      <c r="AQ67">
        <f>(($AE$59-$AF$60)/($AE$59-$AE$58))</f>
        <v>0.18518518518518517</v>
      </c>
      <c r="AR67">
        <f>(($AF$60-$AC$61)/($AF$60-$AF$59))</f>
        <v>0.2413793103448276</v>
      </c>
      <c r="AS67">
        <f>(($AF$60-$AD$61)/($AF$60-$AF$59))</f>
        <v>0.48275862068965519</v>
      </c>
      <c r="AT67">
        <f>1-(($AF$60-$AE$58)/($AF$60-$AF$59))</f>
        <v>0.24137931034482762</v>
      </c>
      <c r="AU67">
        <v>3</v>
      </c>
      <c r="AV67">
        <v>2257</v>
      </c>
      <c r="AW67">
        <f>($AV$76-$AV$73)/200</f>
        <v>0.15</v>
      </c>
    </row>
    <row r="68" spans="1:49" x14ac:dyDescent="0.25">
      <c r="A68">
        <v>803</v>
      </c>
      <c r="B68">
        <v>70.407849999999996</v>
      </c>
      <c r="C68" s="2">
        <v>1</v>
      </c>
      <c r="F68">
        <v>63.989572999999993</v>
      </c>
      <c r="G68" s="3">
        <v>3</v>
      </c>
      <c r="P68">
        <v>2</v>
      </c>
      <c r="Q68" t="str">
        <f>CONCATENATE(C68,E68,G68,I68)</f>
        <v>13</v>
      </c>
      <c r="R68">
        <v>1</v>
      </c>
      <c r="T68" t="s">
        <v>240</v>
      </c>
      <c r="AD68">
        <v>6580</v>
      </c>
      <c r="AI68">
        <f>(($AC$62-$AD$62)/($AC$62-$AC$61))</f>
        <v>0.22580645161290322</v>
      </c>
      <c r="AJ68">
        <f>1-(($AC$62-$AE$59)/($AC$62-$AC$61))</f>
        <v>0.38709677419354838</v>
      </c>
      <c r="AK68">
        <f>1-(($AC$62-$AF$60)/($AC$62-$AC$61))</f>
        <v>0.22580645161290325</v>
      </c>
      <c r="AL68">
        <f>1-(($AD$62-$AC$61)/($AD$62-$AD$61))</f>
        <v>0.22580645161290325</v>
      </c>
      <c r="AM68">
        <f>(($AD$62-$AE$59)/($AD$62-$AD$61))</f>
        <v>0.38709677419354838</v>
      </c>
      <c r="AN68">
        <f>1-(($AD$62-$AF$60)/($AD$62-$AD$61))</f>
        <v>0.45161290322580649</v>
      </c>
      <c r="AO68">
        <f>(($AE$60-$AC$62)/($AE$60-$AE$59))</f>
        <v>0.42424242424242425</v>
      </c>
      <c r="AP68">
        <f>1-(($AE$60-$AD$62)/($AE$60-$AE$59))</f>
        <v>0.36363636363636365</v>
      </c>
      <c r="AQ68">
        <f>(($AE$60-$AF$61)/($AE$60-$AE$59))</f>
        <v>0.27272727272727271</v>
      </c>
      <c r="AR68">
        <f>(($AF$61-$AC$62)/($AF$61-$AF$60))</f>
        <v>0.17241379310344829</v>
      </c>
      <c r="AS68">
        <f>(($AF$61-$AD$62)/($AF$61-$AF$60))</f>
        <v>0.41379310344827586</v>
      </c>
      <c r="AT68">
        <f>1-(($AF$61-$AE$59)/($AF$61-$AF$60))</f>
        <v>0.17241379310344829</v>
      </c>
      <c r="AU68">
        <v>1</v>
      </c>
      <c r="AV68">
        <v>2273</v>
      </c>
      <c r="AW68">
        <f>($AV$77-$AV$74)/200</f>
        <v>0.16500000000000001</v>
      </c>
    </row>
    <row r="69" spans="1:49" x14ac:dyDescent="0.25">
      <c r="A69">
        <v>804</v>
      </c>
      <c r="B69">
        <v>70.407849999999996</v>
      </c>
      <c r="C69" s="2">
        <v>1</v>
      </c>
      <c r="F69">
        <v>63.989572999999993</v>
      </c>
      <c r="G69" s="3">
        <v>3</v>
      </c>
      <c r="P69">
        <v>2</v>
      </c>
      <c r="Q69" t="str">
        <f>CONCATENATE(C69,E69,G69,I69)</f>
        <v>13</v>
      </c>
      <c r="R69">
        <v>4</v>
      </c>
      <c r="T69" t="s">
        <v>241</v>
      </c>
      <c r="AI69">
        <f>(($AC$63-$AD$63)/($AC$63-$AC$62))</f>
        <v>0.39393939393939392</v>
      </c>
      <c r="AJ69">
        <f>1-(($AC$63-$AE$60)/($AC$63-$AC$62))</f>
        <v>0.4242424242424242</v>
      </c>
      <c r="AK69">
        <f>1-(($AC$63-$AF$61)/($AC$63-$AC$62))</f>
        <v>0.15151515151515149</v>
      </c>
      <c r="AL69">
        <f>1-(($AD$63-$AC$62)/($AD$63-$AD$62))</f>
        <v>0.2592592592592593</v>
      </c>
      <c r="AM69">
        <f>(($AD$63-$AE$60)/($AD$63-$AD$62))</f>
        <v>0.22222222222222221</v>
      </c>
      <c r="AN69">
        <f>1-(($AD$63-$AF$61)/($AD$63-$AD$62))</f>
        <v>0.44444444444444442</v>
      </c>
      <c r="AO69">
        <f>(($AE$61-$AC$63)/($AE$61-$AE$60))</f>
        <v>0.45714285714285713</v>
      </c>
      <c r="AP69">
        <f>1-(($AE$61-$AD$63)/($AE$61-$AE$60))</f>
        <v>0.17142857142857137</v>
      </c>
      <c r="AQ69">
        <f>(($AE$61-$AF$62)/($AE$61-$AE$60))</f>
        <v>0.4</v>
      </c>
      <c r="AR69">
        <f>(($AF$62-$AC$63)/($AF$62-$AF$61))</f>
        <v>6.6666666666666666E-2</v>
      </c>
      <c r="AS69">
        <f>(($AF$62-$AD$63)/($AF$62-$AF$61))</f>
        <v>0.5</v>
      </c>
      <c r="AT69">
        <f>1-(($AF$62-$AE$60)/($AF$62-$AF$61))</f>
        <v>0.30000000000000004</v>
      </c>
      <c r="AU69">
        <v>4</v>
      </c>
      <c r="AV69">
        <v>2283</v>
      </c>
      <c r="AW69">
        <f>($AV$78-$AV$75)/200</f>
        <v>0.16500000000000001</v>
      </c>
    </row>
    <row r="70" spans="1:49" x14ac:dyDescent="0.25">
      <c r="A70">
        <v>805</v>
      </c>
      <c r="B70">
        <v>70.407849999999996</v>
      </c>
      <c r="C70" s="2">
        <v>1</v>
      </c>
      <c r="F70">
        <v>63.989572999999993</v>
      </c>
      <c r="G70" s="3">
        <v>3</v>
      </c>
      <c r="P70">
        <v>2</v>
      </c>
      <c r="Q70" t="str">
        <f>CONCATENATE(C70,E70,G70,I70)</f>
        <v>13</v>
      </c>
      <c r="R70">
        <v>2</v>
      </c>
      <c r="T70" t="s">
        <v>234</v>
      </c>
      <c r="AI70">
        <f>1-(($AC$64-$AD$64)/($AC$64-$AC$63))</f>
        <v>0.48484848484848486</v>
      </c>
      <c r="AJ70">
        <f>1-(($AC$64-$AE$61)/($AC$64-$AC$63))</f>
        <v>0.48484848484848486</v>
      </c>
      <c r="AK70">
        <f>1-(($AC$64-$AF$62)/($AC$64-$AC$63))</f>
        <v>6.0606060606060552E-2</v>
      </c>
      <c r="AL70">
        <f>1-(($AD$64-$AC$63)/($AD$64-$AD$63))</f>
        <v>0.44827586206896552</v>
      </c>
      <c r="AM70">
        <f>1-(($AD$65-$AE$61)/($AD$65-$AD$64))</f>
        <v>0</v>
      </c>
      <c r="AN70">
        <f>(($AD$64-$AF$62)/($AD$64-$AD$63))</f>
        <v>0.48275862068965519</v>
      </c>
      <c r="AO70">
        <f>1-(($AE$62-$AC$64)/($AE$62-$AE$61))</f>
        <v>0.48571428571428577</v>
      </c>
      <c r="AP70">
        <f>1-(($AE$62-$AD$64)/($AE$62-$AE$61))</f>
        <v>0</v>
      </c>
      <c r="AQ70">
        <f>(($AE$62-$AF$63)/($AE$62-$AE$61))</f>
        <v>0.45714285714285713</v>
      </c>
      <c r="AR70">
        <f>(($AF$63-$AC$64)/($AF$63-$AF$62))</f>
        <v>6.0606060606060608E-2</v>
      </c>
      <c r="AS70">
        <f>1-(($AF$63-$AD$64)/($AF$63-$AF$62))</f>
        <v>0.4242424242424242</v>
      </c>
      <c r="AT70">
        <f>1-(($AF$63-$AE$61)/($AF$63-$AF$62))</f>
        <v>0.4242424242424242</v>
      </c>
      <c r="AU70">
        <v>2</v>
      </c>
      <c r="AV70">
        <v>2294</v>
      </c>
      <c r="AW70">
        <f>($AV$79-$AV$76)/200</f>
        <v>0.185</v>
      </c>
    </row>
    <row r="71" spans="1:49" x14ac:dyDescent="0.25">
      <c r="A71">
        <v>806</v>
      </c>
      <c r="B71">
        <v>70.407849999999996</v>
      </c>
      <c r="C71" s="2">
        <v>1</v>
      </c>
      <c r="D71">
        <v>76.758607999999995</v>
      </c>
      <c r="E71" s="4">
        <v>2</v>
      </c>
      <c r="F71">
        <v>63.989572999999993</v>
      </c>
      <c r="G71" s="3">
        <v>3</v>
      </c>
      <c r="P71">
        <v>3</v>
      </c>
      <c r="Q71" t="str">
        <f>CONCATENATE(C71,E71,G71,I71)</f>
        <v>123</v>
      </c>
      <c r="R71">
        <v>3</v>
      </c>
      <c r="T71" t="s">
        <v>242</v>
      </c>
      <c r="AI71">
        <f>1-(($AC$65-$AD$65)/($AC$65-$AC$64))</f>
        <v>0.47222222222222221</v>
      </c>
      <c r="AJ71">
        <f>(($AC$65-$AE$62)/($AC$65-$AC$64))</f>
        <v>0.5</v>
      </c>
      <c r="AK71">
        <f>1-(($AC$65-$AF$63)/($AC$65-$AC$64))</f>
        <v>5.555555555555558E-2</v>
      </c>
      <c r="AL71">
        <f>(($AD$65-$AC$64)/($AD$65-$AD$64))</f>
        <v>0.5</v>
      </c>
      <c r="AM71">
        <f>1-(($AD$66-$AE$62)/($AD$66-$AD$65))</f>
        <v>3.125E-2</v>
      </c>
      <c r="AN71">
        <f>(($AD$65-$AF$63)/($AD$65-$AD$64))</f>
        <v>0.44117647058823528</v>
      </c>
      <c r="AO71">
        <f>(($AE$63-$AC$65)/($AE$63-$AE$62))</f>
        <v>0.45454545454545453</v>
      </c>
      <c r="AP71">
        <f>(($AE$62-$AD$65)/($AE$62-$AE$61))</f>
        <v>2.8571428571428571E-2</v>
      </c>
      <c r="AQ71">
        <f>(($AE$63-$AF$64)/($AE$63-$AE$62))</f>
        <v>0.48484848484848486</v>
      </c>
      <c r="AR71">
        <f>1-(($AF$65-$AC$65)/($AF$65-$AF$64))</f>
        <v>2.777777777777779E-2</v>
      </c>
      <c r="AS71">
        <f>1-(($AF$64-$AD$65)/($AF$64-$AF$63))</f>
        <v>0.45454545454545459</v>
      </c>
      <c r="AT71">
        <f>1-(($AF$64-$AE$62)/($AF$64-$AF$63))</f>
        <v>0.48484848484848486</v>
      </c>
      <c r="AU71">
        <v>3</v>
      </c>
      <c r="AV71">
        <v>2301</v>
      </c>
      <c r="AW71">
        <f>($AV$80-$AV$77)/200</f>
        <v>0.17</v>
      </c>
    </row>
    <row r="72" spans="1:49" x14ac:dyDescent="0.25">
      <c r="A72">
        <v>807</v>
      </c>
      <c r="B72">
        <v>70.407849999999996</v>
      </c>
      <c r="C72" s="2">
        <v>1</v>
      </c>
      <c r="D72">
        <v>76.758607999999995</v>
      </c>
      <c r="E72" s="4">
        <v>2</v>
      </c>
      <c r="F72">
        <v>63.989572999999993</v>
      </c>
      <c r="G72" s="3">
        <v>3</v>
      </c>
      <c r="P72">
        <v>3</v>
      </c>
      <c r="Q72" t="str">
        <f>CONCATENATE(C72,E72,G72,I72)</f>
        <v>123</v>
      </c>
      <c r="R72">
        <v>1</v>
      </c>
      <c r="T72" t="s">
        <v>240</v>
      </c>
      <c r="AI72">
        <f>1-(($AC$66-$AD$66)/($AC$66-$AC$65))</f>
        <v>0.41935483870967738</v>
      </c>
      <c r="AJ72">
        <f>1-(($AC$66-$AE$63)/($AC$66-$AC$65))</f>
        <v>0.4838709677419355</v>
      </c>
      <c r="AK72">
        <f>(($AC$65-$AF$64)/($AC$65-$AC$64))</f>
        <v>2.7777777777777776E-2</v>
      </c>
      <c r="AL72">
        <f>(($AD$66-$AC$65)/($AD$66-$AD$65))</f>
        <v>0.40625</v>
      </c>
      <c r="AM72">
        <f>1-(($AD$67-$AE$63)/($AD$67-$AD$66))</f>
        <v>5.1282051282051322E-2</v>
      </c>
      <c r="AN72">
        <f>(($AD$66-$AF$64)/($AD$66-$AD$65))</f>
        <v>0.4375</v>
      </c>
      <c r="AO72">
        <f>1-(($AE$64-$AC$66)/($AE$64-$AE$63))</f>
        <v>0.44444444444444442</v>
      </c>
      <c r="AP72">
        <f>(($AE$63-$AD$66)/($AE$63-$AE$62))</f>
        <v>6.0606060606060608E-2</v>
      </c>
      <c r="AQ72">
        <f>(($AE$64-$AF$65)/($AE$64-$AE$63))</f>
        <v>0.44444444444444442</v>
      </c>
      <c r="AR72">
        <f>(($AF$65-$AC$66)/($AF$65-$AF$64))</f>
        <v>0.1111111111111111</v>
      </c>
      <c r="AS72">
        <f>1-(($AF$65-$AD$66)/($AF$65-$AF$64))</f>
        <v>0.38888888888888884</v>
      </c>
      <c r="AT72">
        <f>1-(($AF$65-$AE$63)/($AF$65-$AF$64))</f>
        <v>0.44444444444444442</v>
      </c>
      <c r="AU72">
        <v>1</v>
      </c>
      <c r="AV72">
        <v>2313</v>
      </c>
      <c r="AW72">
        <f>($AV$81-$AV$78)/200</f>
        <v>0.20499999999999999</v>
      </c>
    </row>
    <row r="73" spans="1:49" x14ac:dyDescent="0.25">
      <c r="A73">
        <v>808</v>
      </c>
      <c r="B73">
        <v>69.808252999999993</v>
      </c>
      <c r="C73" s="2">
        <v>1</v>
      </c>
      <c r="D73">
        <v>76.758607999999995</v>
      </c>
      <c r="E73" s="4">
        <v>2</v>
      </c>
      <c r="F73">
        <v>63.989572999999993</v>
      </c>
      <c r="G73" s="3">
        <v>3</v>
      </c>
      <c r="P73">
        <v>3</v>
      </c>
      <c r="Q73" t="str">
        <f>CONCATENATE(C73,E73,G73,I73)</f>
        <v>123</v>
      </c>
      <c r="R73">
        <v>4</v>
      </c>
      <c r="T73" t="s">
        <v>241</v>
      </c>
      <c r="AI73">
        <f>(($AC$67-$AD$67)/($AC$67-$AC$66))</f>
        <v>0.44736842105263158</v>
      </c>
      <c r="AJ73">
        <f>(($AC$67-$AE$64)/($AC$67-$AC$66))</f>
        <v>0.47368421052631576</v>
      </c>
      <c r="AK73">
        <f>1-(($AC$67-$AF$65)/($AC$67-$AC$66))</f>
        <v>0.10526315789473684</v>
      </c>
      <c r="AL73">
        <f>1-(($AD$67-$AC$66)/($AD$67-$AD$66))</f>
        <v>0.46153846153846156</v>
      </c>
      <c r="AM73">
        <f>(($AD$67-$AE$64)/($AD$67-$AD$66))</f>
        <v>2.564102564102564E-2</v>
      </c>
      <c r="AN73">
        <f>(($AD$67-$AF$65)/($AD$67-$AD$66))</f>
        <v>0.4358974358974359</v>
      </c>
      <c r="AO73">
        <f>1-(($AE$65-$AC$67)/($AE$65-$AE$64))</f>
        <v>0.41860465116279066</v>
      </c>
      <c r="AP73">
        <f>1-(($AE$65-$AD$67)/($AE$65-$AE$64))</f>
        <v>2.3255813953488413E-2</v>
      </c>
      <c r="AQ73">
        <f>(($AE$65-$AF$66)/($AE$65-$AE$64))</f>
        <v>0.39534883720930231</v>
      </c>
      <c r="AR73">
        <f>(($AF$66-$AC$67)/($AF$66-$AF$65))</f>
        <v>0.19047619047619047</v>
      </c>
      <c r="AS73">
        <f>1-(($AF$66-$AD$67)/($AF$66-$AF$65))</f>
        <v>0.40476190476190477</v>
      </c>
      <c r="AT73">
        <f>1-(($AF$66-$AE$64)/($AF$66-$AF$65))</f>
        <v>0.38095238095238093</v>
      </c>
      <c r="AU73">
        <v>4</v>
      </c>
      <c r="AV73">
        <v>2324</v>
      </c>
      <c r="AW73">
        <f>($AV$82-$AV$79)/200</f>
        <v>0.18</v>
      </c>
    </row>
    <row r="74" spans="1:49" x14ac:dyDescent="0.25">
      <c r="A74">
        <v>809</v>
      </c>
      <c r="D74">
        <v>76.758607999999995</v>
      </c>
      <c r="E74" s="4">
        <v>2</v>
      </c>
      <c r="F74">
        <v>64.124604999999988</v>
      </c>
      <c r="G74" s="3">
        <v>3</v>
      </c>
      <c r="P74">
        <v>2</v>
      </c>
      <c r="Q74" t="str">
        <f>CONCATENATE(C74,E74,G74,I74)</f>
        <v>23</v>
      </c>
      <c r="R74">
        <v>2</v>
      </c>
      <c r="T74" t="s">
        <v>234</v>
      </c>
      <c r="AL74">
        <f>1-(($AD$68-$AC$67)/($AD$68-$AD$67))</f>
        <v>0.4358974358974359</v>
      </c>
      <c r="AN74">
        <f>(($AD$68-$AF$66)/($AD$68-$AD$67))</f>
        <v>0.35897435897435898</v>
      </c>
      <c r="AP74">
        <f>(($AE$65-$AD$68)/($AE$65-$AE$64))</f>
        <v>6.9767441860465115E-2</v>
      </c>
      <c r="AU74">
        <v>2</v>
      </c>
      <c r="AV74">
        <v>2334</v>
      </c>
      <c r="AW74">
        <f>($AV$83-$AV$80)/200</f>
        <v>0.20499999999999999</v>
      </c>
    </row>
    <row r="75" spans="1:49" x14ac:dyDescent="0.25">
      <c r="A75">
        <v>810</v>
      </c>
      <c r="D75">
        <v>76.758607999999995</v>
      </c>
      <c r="E75" s="4">
        <v>2</v>
      </c>
      <c r="F75">
        <v>64.124604999999988</v>
      </c>
      <c r="G75" s="3">
        <v>3</v>
      </c>
      <c r="P75">
        <v>2</v>
      </c>
      <c r="Q75" t="str">
        <f>CONCATENATE(C75,E75,G75,I75)</f>
        <v>23</v>
      </c>
      <c r="R75">
        <v>3</v>
      </c>
      <c r="T75" t="s">
        <v>242</v>
      </c>
      <c r="AU75">
        <v>3</v>
      </c>
      <c r="AV75">
        <v>2344</v>
      </c>
      <c r="AW75">
        <f>($AV$84-$AV$81)/200</f>
        <v>0.15</v>
      </c>
    </row>
    <row r="76" spans="1:49" x14ac:dyDescent="0.25">
      <c r="A76">
        <v>811</v>
      </c>
      <c r="D76">
        <v>76.758607999999995</v>
      </c>
      <c r="E76" s="4">
        <v>2</v>
      </c>
      <c r="F76">
        <v>64.124604999999988</v>
      </c>
      <c r="G76" s="3">
        <v>3</v>
      </c>
      <c r="P76">
        <v>2</v>
      </c>
      <c r="Q76" t="str">
        <f>CONCATENATE(C76,E76,G76,I76)</f>
        <v>23</v>
      </c>
      <c r="R76">
        <v>1</v>
      </c>
      <c r="T76" t="s">
        <v>240</v>
      </c>
      <c r="AU76">
        <v>1</v>
      </c>
      <c r="AV76">
        <v>2354</v>
      </c>
      <c r="AW76">
        <f>($AV$85-$AV$82)/200</f>
        <v>0.19500000000000001</v>
      </c>
    </row>
    <row r="77" spans="1:49" x14ac:dyDescent="0.25">
      <c r="A77">
        <v>812</v>
      </c>
      <c r="D77">
        <v>76.758607999999995</v>
      </c>
      <c r="E77" s="4">
        <v>2</v>
      </c>
      <c r="F77">
        <v>64.124604999999988</v>
      </c>
      <c r="G77" s="3">
        <v>3</v>
      </c>
      <c r="P77">
        <v>2</v>
      </c>
      <c r="Q77" t="str">
        <f>CONCATENATE(C77,E77,G77,I77)</f>
        <v>23</v>
      </c>
      <c r="R77">
        <v>4</v>
      </c>
      <c r="T77" t="s">
        <v>241</v>
      </c>
      <c r="AU77">
        <v>4</v>
      </c>
      <c r="AV77">
        <v>2367</v>
      </c>
      <c r="AW77">
        <f>($AV$86-$AV$83)/200</f>
        <v>0.14499999999999999</v>
      </c>
    </row>
    <row r="78" spans="1:49" x14ac:dyDescent="0.25">
      <c r="A78">
        <v>813</v>
      </c>
      <c r="D78">
        <v>76.758607999999995</v>
      </c>
      <c r="E78" s="4">
        <v>2</v>
      </c>
      <c r="F78">
        <v>64.124604999999988</v>
      </c>
      <c r="G78" s="3">
        <v>3</v>
      </c>
      <c r="P78">
        <v>2</v>
      </c>
      <c r="Q78" t="str">
        <f>CONCATENATE(C78,E78,G78,I78)</f>
        <v>23</v>
      </c>
      <c r="R78">
        <v>2</v>
      </c>
      <c r="T78" t="s">
        <v>234</v>
      </c>
      <c r="AU78">
        <v>2</v>
      </c>
      <c r="AV78">
        <v>2377</v>
      </c>
      <c r="AW78">
        <f>($AV$87-$AV$84)/200</f>
        <v>0.215</v>
      </c>
    </row>
    <row r="79" spans="1:49" x14ac:dyDescent="0.25">
      <c r="A79">
        <v>814</v>
      </c>
      <c r="D79">
        <v>76.758607999999995</v>
      </c>
      <c r="E79" s="4">
        <v>2</v>
      </c>
      <c r="F79">
        <v>64.327378999999993</v>
      </c>
      <c r="G79" s="3">
        <v>3</v>
      </c>
      <c r="P79">
        <v>2</v>
      </c>
      <c r="Q79" t="str">
        <f>CONCATENATE(C79,E79,G79,I79)</f>
        <v>23</v>
      </c>
      <c r="R79">
        <v>3</v>
      </c>
      <c r="T79" t="s">
        <v>242</v>
      </c>
      <c r="AU79">
        <v>3</v>
      </c>
      <c r="AV79">
        <v>2391</v>
      </c>
      <c r="AW79">
        <f>($AV$88-$AV$85)/200</f>
        <v>0.13500000000000001</v>
      </c>
    </row>
    <row r="80" spans="1:49" x14ac:dyDescent="0.25">
      <c r="A80">
        <v>815</v>
      </c>
      <c r="D80">
        <v>76.758607999999995</v>
      </c>
      <c r="E80" s="4">
        <v>2</v>
      </c>
      <c r="F80">
        <v>64.327378999999993</v>
      </c>
      <c r="G80" s="3">
        <v>3</v>
      </c>
      <c r="P80">
        <v>2</v>
      </c>
      <c r="Q80" t="str">
        <f>CONCATENATE(C80,E80,G80,I80)</f>
        <v>23</v>
      </c>
      <c r="R80">
        <v>1</v>
      </c>
      <c r="T80" t="s">
        <v>243</v>
      </c>
      <c r="AU80">
        <v>1</v>
      </c>
      <c r="AV80">
        <v>2401</v>
      </c>
      <c r="AW80">
        <f>($AV$89-$AV$86)/200</f>
        <v>0.23</v>
      </c>
    </row>
    <row r="81" spans="1:49" x14ac:dyDescent="0.25">
      <c r="A81">
        <v>816</v>
      </c>
      <c r="D81">
        <v>76.758607999999995</v>
      </c>
      <c r="E81" s="4">
        <v>2</v>
      </c>
      <c r="F81">
        <v>64.597550999999996</v>
      </c>
      <c r="G81" s="3">
        <v>3</v>
      </c>
      <c r="P81">
        <v>2</v>
      </c>
      <c r="Q81" t="str">
        <f>CONCATENATE(C81,E81,G81,I81)</f>
        <v>23</v>
      </c>
      <c r="R81">
        <v>4</v>
      </c>
      <c r="T81" t="s">
        <v>244</v>
      </c>
      <c r="AU81">
        <v>4</v>
      </c>
      <c r="AV81">
        <v>2418</v>
      </c>
      <c r="AW81">
        <f>($AV$90-$AV$87)/200</f>
        <v>0.15</v>
      </c>
    </row>
    <row r="82" spans="1:49" x14ac:dyDescent="0.25">
      <c r="A82">
        <v>817</v>
      </c>
      <c r="D82">
        <v>76.758607999999995</v>
      </c>
      <c r="E82" s="4">
        <v>2</v>
      </c>
      <c r="F82">
        <v>64.597550999999996</v>
      </c>
      <c r="G82" s="3">
        <v>3</v>
      </c>
      <c r="H82">
        <v>71.150971999999996</v>
      </c>
      <c r="I82" s="1">
        <v>4</v>
      </c>
      <c r="P82">
        <v>3</v>
      </c>
      <c r="Q82" t="str">
        <f>CONCATENATE(C82,E82,G82,I82)</f>
        <v>234</v>
      </c>
      <c r="R82">
        <v>2</v>
      </c>
      <c r="T82" t="s">
        <v>245</v>
      </c>
      <c r="AU82">
        <v>2</v>
      </c>
      <c r="AV82">
        <v>2427</v>
      </c>
      <c r="AW82">
        <f>($AV$91-$AV$88)/200</f>
        <v>0.22500000000000001</v>
      </c>
    </row>
    <row r="83" spans="1:49" x14ac:dyDescent="0.25">
      <c r="A83">
        <v>818</v>
      </c>
      <c r="D83">
        <v>76.758607999999995</v>
      </c>
      <c r="E83" s="4">
        <v>2</v>
      </c>
      <c r="F83">
        <v>64.597550999999996</v>
      </c>
      <c r="G83" s="3">
        <v>3</v>
      </c>
      <c r="H83">
        <v>71.150971999999996</v>
      </c>
      <c r="I83" s="1">
        <v>4</v>
      </c>
      <c r="P83">
        <v>3</v>
      </c>
      <c r="Q83" t="str">
        <f>CONCATENATE(C83,E83,G83,I83)</f>
        <v>234</v>
      </c>
      <c r="R83">
        <v>3</v>
      </c>
      <c r="T83" t="s">
        <v>230</v>
      </c>
      <c r="AU83">
        <v>3</v>
      </c>
      <c r="AV83">
        <v>2442</v>
      </c>
      <c r="AW83">
        <f>($AV$92-$AV$89)/200</f>
        <v>0.14000000000000001</v>
      </c>
    </row>
    <row r="84" spans="1:49" x14ac:dyDescent="0.25">
      <c r="A84">
        <v>819</v>
      </c>
      <c r="D84">
        <v>76.758607999999995</v>
      </c>
      <c r="E84" s="4">
        <v>2</v>
      </c>
      <c r="H84">
        <v>71.150971999999996</v>
      </c>
      <c r="I84" s="1">
        <v>4</v>
      </c>
      <c r="P84">
        <v>2</v>
      </c>
      <c r="Q84" t="str">
        <f>CONCATENATE(C84,E84,G84,I84)</f>
        <v>24</v>
      </c>
      <c r="R84">
        <v>1</v>
      </c>
      <c r="T84" t="s">
        <v>242</v>
      </c>
      <c r="AU84">
        <v>1</v>
      </c>
      <c r="AV84">
        <v>2448</v>
      </c>
      <c r="AW84">
        <f>($AV$98-$AV$95)/200</f>
        <v>0.105</v>
      </c>
    </row>
    <row r="85" spans="1:49" x14ac:dyDescent="0.25">
      <c r="A85">
        <v>820</v>
      </c>
      <c r="D85">
        <v>76.758607999999995</v>
      </c>
      <c r="E85" s="4">
        <v>2</v>
      </c>
      <c r="H85">
        <v>71.150971999999996</v>
      </c>
      <c r="I85" s="1">
        <v>4</v>
      </c>
      <c r="P85">
        <v>2</v>
      </c>
      <c r="Q85" t="str">
        <f>CONCATENATE(C85,E85,G85,I85)</f>
        <v>24</v>
      </c>
      <c r="R85">
        <v>4</v>
      </c>
      <c r="T85" t="s">
        <v>243</v>
      </c>
      <c r="AU85">
        <v>4</v>
      </c>
      <c r="AV85">
        <v>2466</v>
      </c>
      <c r="AW85">
        <f>($AV$99-$AV$96)/200</f>
        <v>0.17499999999999999</v>
      </c>
    </row>
    <row r="86" spans="1:49" x14ac:dyDescent="0.25">
      <c r="A86">
        <v>821</v>
      </c>
      <c r="D86">
        <v>76.758607999999995</v>
      </c>
      <c r="E86" s="4">
        <v>2</v>
      </c>
      <c r="H86">
        <v>71.150971999999996</v>
      </c>
      <c r="I86" s="1">
        <v>4</v>
      </c>
      <c r="P86">
        <v>2</v>
      </c>
      <c r="Q86" t="str">
        <f>CONCATENATE(C86,E86,G86,I86)</f>
        <v>24</v>
      </c>
      <c r="R86">
        <v>2</v>
      </c>
      <c r="T86" t="s">
        <v>244</v>
      </c>
      <c r="AU86">
        <v>2</v>
      </c>
      <c r="AV86">
        <v>2471</v>
      </c>
      <c r="AW86">
        <f>($AV$100-$AV$97)/200</f>
        <v>0.115</v>
      </c>
    </row>
    <row r="87" spans="1:49" x14ac:dyDescent="0.25">
      <c r="A87">
        <v>822</v>
      </c>
      <c r="D87">
        <v>76.758607999999995</v>
      </c>
      <c r="E87" s="4">
        <v>2</v>
      </c>
      <c r="H87">
        <v>71.150971999999996</v>
      </c>
      <c r="I87" s="1">
        <v>4</v>
      </c>
      <c r="P87">
        <v>2</v>
      </c>
      <c r="Q87" t="str">
        <f>CONCATENATE(C87,E87,G87,I87)</f>
        <v>24</v>
      </c>
      <c r="R87">
        <v>3</v>
      </c>
      <c r="T87" t="s">
        <v>246</v>
      </c>
      <c r="AU87">
        <v>3</v>
      </c>
      <c r="AV87">
        <v>2491</v>
      </c>
      <c r="AW87">
        <f>($AV$101-$AV$98)/200</f>
        <v>0.12</v>
      </c>
    </row>
    <row r="88" spans="1:49" x14ac:dyDescent="0.25">
      <c r="A88">
        <v>823</v>
      </c>
      <c r="D88">
        <v>76.758607999999995</v>
      </c>
      <c r="E88" s="4">
        <v>2</v>
      </c>
      <c r="H88">
        <v>71.150971999999996</v>
      </c>
      <c r="I88" s="1">
        <v>4</v>
      </c>
      <c r="P88">
        <v>2</v>
      </c>
      <c r="Q88" t="str">
        <f>CONCATENATE(C88,E88,G88,I88)</f>
        <v>24</v>
      </c>
      <c r="R88">
        <v>1</v>
      </c>
      <c r="T88" t="s">
        <v>247</v>
      </c>
      <c r="AU88">
        <v>1</v>
      </c>
      <c r="AV88">
        <v>2493</v>
      </c>
      <c r="AW88">
        <f>($AV$102-$AV$99)/200</f>
        <v>0.08</v>
      </c>
    </row>
    <row r="89" spans="1:49" x14ac:dyDescent="0.25">
      <c r="A89">
        <v>824</v>
      </c>
      <c r="H89">
        <v>71.286115999999993</v>
      </c>
      <c r="I89" s="1">
        <v>4</v>
      </c>
      <c r="P89">
        <v>1</v>
      </c>
      <c r="Q89" t="str">
        <f>CONCATENATE(C89,E89,G89,I89)</f>
        <v>4</v>
      </c>
      <c r="R89">
        <v>2</v>
      </c>
      <c r="T89" t="s">
        <v>248</v>
      </c>
      <c r="AU89">
        <v>2</v>
      </c>
      <c r="AV89">
        <v>2517</v>
      </c>
      <c r="AW89">
        <f>($AV$103-$AV$100)/200</f>
        <v>0.15</v>
      </c>
    </row>
    <row r="90" spans="1:49" x14ac:dyDescent="0.25">
      <c r="A90">
        <v>825</v>
      </c>
      <c r="H90">
        <v>71.286115999999993</v>
      </c>
      <c r="I90" s="1">
        <v>4</v>
      </c>
      <c r="P90">
        <v>1</v>
      </c>
      <c r="Q90" t="str">
        <f>CONCATENATE(C90,E90,G90,I90)</f>
        <v>4</v>
      </c>
      <c r="R90">
        <v>4</v>
      </c>
      <c r="T90" t="s">
        <v>249</v>
      </c>
      <c r="AU90">
        <v>4</v>
      </c>
      <c r="AV90">
        <v>2521</v>
      </c>
      <c r="AW90">
        <f>($AV$104-$AV$101)/200</f>
        <v>0.14000000000000001</v>
      </c>
    </row>
    <row r="91" spans="1:49" x14ac:dyDescent="0.25">
      <c r="A91">
        <v>826</v>
      </c>
      <c r="H91">
        <v>71.35363199999999</v>
      </c>
      <c r="I91" s="1">
        <v>4</v>
      </c>
      <c r="P91">
        <v>1</v>
      </c>
      <c r="Q91" t="str">
        <f>CONCATENATE(C91,E91,G91,I91)</f>
        <v>4</v>
      </c>
      <c r="R91">
        <v>1</v>
      </c>
      <c r="T91" t="s">
        <v>250</v>
      </c>
      <c r="AU91">
        <v>1</v>
      </c>
      <c r="AV91">
        <v>2538</v>
      </c>
      <c r="AW91">
        <f>($AV$105-$AV$102)/200</f>
        <v>0.105</v>
      </c>
    </row>
    <row r="92" spans="1:49" x14ac:dyDescent="0.25">
      <c r="A92">
        <v>827</v>
      </c>
      <c r="H92">
        <v>71.35363199999999</v>
      </c>
      <c r="I92" s="1">
        <v>4</v>
      </c>
      <c r="P92">
        <v>1</v>
      </c>
      <c r="Q92" t="str">
        <f>CONCATENATE(C92,E92,G92,I92)</f>
        <v>4</v>
      </c>
      <c r="R92">
        <v>3</v>
      </c>
      <c r="T92" t="s">
        <v>236</v>
      </c>
      <c r="AU92">
        <v>3</v>
      </c>
      <c r="AV92">
        <v>2545</v>
      </c>
      <c r="AW92">
        <f>($AV$106-$AV$103)/200</f>
        <v>8.5000000000000006E-2</v>
      </c>
    </row>
    <row r="93" spans="1:49" x14ac:dyDescent="0.25">
      <c r="A93">
        <v>828</v>
      </c>
      <c r="B93">
        <v>86.622552999999982</v>
      </c>
      <c r="C93" s="2">
        <v>1</v>
      </c>
      <c r="H93">
        <v>71.35363199999999</v>
      </c>
      <c r="I93" s="1">
        <v>4</v>
      </c>
      <c r="P93">
        <v>2</v>
      </c>
      <c r="Q93" t="str">
        <f>CONCATENATE(C93,E93,G93,I93)</f>
        <v>14</v>
      </c>
      <c r="R93" t="s">
        <v>22</v>
      </c>
      <c r="T93" t="s">
        <v>237</v>
      </c>
      <c r="AU93" t="s">
        <v>22</v>
      </c>
      <c r="AV93">
        <v>2561</v>
      </c>
      <c r="AW93">
        <f>($AV$107-$AV$104)/200</f>
        <v>0.115</v>
      </c>
    </row>
    <row r="94" spans="1:49" x14ac:dyDescent="0.25">
      <c r="A94">
        <v>829</v>
      </c>
      <c r="B94">
        <v>86.622552999999982</v>
      </c>
      <c r="C94" s="2">
        <v>1</v>
      </c>
      <c r="H94">
        <v>71.421262999999996</v>
      </c>
      <c r="I94" s="1">
        <v>4</v>
      </c>
      <c r="P94">
        <v>2</v>
      </c>
      <c r="Q94" t="str">
        <f>CONCATENATE(C94,E94,G94,I94)</f>
        <v>14</v>
      </c>
      <c r="R94" t="s">
        <v>22</v>
      </c>
      <c r="T94" t="s">
        <v>238</v>
      </c>
      <c r="AU94" t="s">
        <v>22</v>
      </c>
      <c r="AV94">
        <v>2917</v>
      </c>
      <c r="AW94">
        <f>($AV$108-$AV$105)/200</f>
        <v>0.15</v>
      </c>
    </row>
    <row r="95" spans="1:49" x14ac:dyDescent="0.25">
      <c r="A95">
        <v>830</v>
      </c>
      <c r="B95">
        <v>86.622552999999982</v>
      </c>
      <c r="C95" s="2">
        <v>1</v>
      </c>
      <c r="H95">
        <v>71.421262999999996</v>
      </c>
      <c r="I95" s="1">
        <v>4</v>
      </c>
      <c r="P95">
        <v>2</v>
      </c>
      <c r="Q95" t="str">
        <f>CONCATENATE(C95,E95,G95,I95)</f>
        <v>14</v>
      </c>
      <c r="R95">
        <v>4</v>
      </c>
      <c r="T95" t="s">
        <v>250</v>
      </c>
      <c r="AU95">
        <v>4</v>
      </c>
      <c r="AV95">
        <v>2921</v>
      </c>
      <c r="AW95">
        <f>($AV$109-$AV$106)/200</f>
        <v>0.11</v>
      </c>
    </row>
    <row r="96" spans="1:49" x14ac:dyDescent="0.25">
      <c r="A96">
        <v>831</v>
      </c>
      <c r="B96">
        <v>86.622552999999982</v>
      </c>
      <c r="C96" s="2">
        <v>1</v>
      </c>
      <c r="H96">
        <v>71.556405999999996</v>
      </c>
      <c r="I96" s="1">
        <v>4</v>
      </c>
      <c r="P96">
        <v>2</v>
      </c>
      <c r="Q96" t="str">
        <f>CONCATENATE(C96,E96,G96,I96)</f>
        <v>14</v>
      </c>
      <c r="R96">
        <v>2</v>
      </c>
      <c r="T96" t="s">
        <v>236</v>
      </c>
      <c r="AU96">
        <v>2</v>
      </c>
      <c r="AV96">
        <v>2923</v>
      </c>
      <c r="AW96">
        <f>($AV$110-$AV$107)/200</f>
        <v>0.1</v>
      </c>
    </row>
    <row r="97" spans="1:49" x14ac:dyDescent="0.25">
      <c r="A97">
        <v>832</v>
      </c>
      <c r="B97">
        <v>86.622552999999982</v>
      </c>
      <c r="C97" s="2">
        <v>1</v>
      </c>
      <c r="H97">
        <v>71.691439000000003</v>
      </c>
      <c r="I97" s="1">
        <v>4</v>
      </c>
      <c r="P97">
        <v>2</v>
      </c>
      <c r="Q97" t="str">
        <f>CONCATENATE(C97,E97,G97,I97)</f>
        <v>14</v>
      </c>
      <c r="R97">
        <v>3</v>
      </c>
      <c r="T97" t="s">
        <v>237</v>
      </c>
      <c r="AU97">
        <v>3</v>
      </c>
      <c r="AV97">
        <v>2936</v>
      </c>
      <c r="AW97">
        <f>($AV$111-$AV$108)/200</f>
        <v>0.08</v>
      </c>
    </row>
    <row r="98" spans="1:49" x14ac:dyDescent="0.25">
      <c r="A98">
        <v>833</v>
      </c>
      <c r="B98">
        <v>86.622552999999982</v>
      </c>
      <c r="C98" s="2">
        <v>1</v>
      </c>
      <c r="H98">
        <v>71.75906599999999</v>
      </c>
      <c r="I98" s="1">
        <v>4</v>
      </c>
      <c r="P98">
        <v>2</v>
      </c>
      <c r="Q98" t="str">
        <f>CONCATENATE(C98,E98,G98,I98)</f>
        <v>14</v>
      </c>
      <c r="R98">
        <v>1</v>
      </c>
      <c r="T98" t="s">
        <v>251</v>
      </c>
      <c r="AU98">
        <v>1</v>
      </c>
      <c r="AV98">
        <v>2942</v>
      </c>
      <c r="AW98">
        <f>($AV$112-$AV$109)/200</f>
        <v>7.4999999999999997E-2</v>
      </c>
    </row>
    <row r="99" spans="1:49" x14ac:dyDescent="0.25">
      <c r="A99">
        <v>834</v>
      </c>
      <c r="B99">
        <v>86.622552999999982</v>
      </c>
      <c r="C99" s="2">
        <v>1</v>
      </c>
      <c r="H99">
        <v>71.75906599999999</v>
      </c>
      <c r="I99" s="1">
        <v>4</v>
      </c>
      <c r="P99">
        <v>2</v>
      </c>
      <c r="Q99" t="str">
        <f>CONCATENATE(C99,E99,G99,I99)</f>
        <v>14</v>
      </c>
      <c r="R99">
        <v>2</v>
      </c>
      <c r="T99" t="s">
        <v>245</v>
      </c>
      <c r="AU99">
        <v>2</v>
      </c>
      <c r="AV99">
        <v>2958</v>
      </c>
      <c r="AW99">
        <f>($AV$113-$AV$110)/200</f>
        <v>0.12</v>
      </c>
    </row>
    <row r="100" spans="1:49" x14ac:dyDescent="0.25">
      <c r="A100">
        <v>835</v>
      </c>
      <c r="B100">
        <v>86.622552999999982</v>
      </c>
      <c r="C100" s="2">
        <v>1</v>
      </c>
      <c r="H100">
        <v>71.75906599999999</v>
      </c>
      <c r="I100" s="1">
        <v>4</v>
      </c>
      <c r="P100">
        <v>2</v>
      </c>
      <c r="Q100" t="str">
        <f>CONCATENATE(C100,E100,G100,I100)</f>
        <v>14</v>
      </c>
      <c r="R100">
        <v>4</v>
      </c>
      <c r="T100" t="s">
        <v>230</v>
      </c>
      <c r="AU100">
        <v>4</v>
      </c>
      <c r="AV100">
        <v>2959</v>
      </c>
      <c r="AW100">
        <f>($AV$114-$AV$111)/200</f>
        <v>0.12</v>
      </c>
    </row>
    <row r="101" spans="1:49" x14ac:dyDescent="0.25">
      <c r="A101">
        <v>836</v>
      </c>
      <c r="B101">
        <v>86.622552999999982</v>
      </c>
      <c r="C101" s="2">
        <v>1</v>
      </c>
      <c r="H101">
        <v>71.894208999999989</v>
      </c>
      <c r="I101" s="1">
        <v>4</v>
      </c>
      <c r="P101">
        <v>2</v>
      </c>
      <c r="Q101" t="str">
        <f>CONCATENATE(C101,E101,G101,I101)</f>
        <v>14</v>
      </c>
      <c r="R101">
        <v>3</v>
      </c>
      <c r="T101" t="s">
        <v>252</v>
      </c>
      <c r="AU101">
        <v>3</v>
      </c>
      <c r="AV101">
        <v>2966</v>
      </c>
      <c r="AW101">
        <f>($AV$115-$AV$112)/200</f>
        <v>0.125</v>
      </c>
    </row>
    <row r="102" spans="1:49" x14ac:dyDescent="0.25">
      <c r="A102">
        <v>837</v>
      </c>
      <c r="B102">
        <v>86.622552999999982</v>
      </c>
      <c r="C102" s="2">
        <v>1</v>
      </c>
      <c r="H102">
        <v>71.894208999999989</v>
      </c>
      <c r="I102" s="1">
        <v>4</v>
      </c>
      <c r="P102">
        <v>2</v>
      </c>
      <c r="Q102" t="str">
        <f>CONCATENATE(C102,E102,G102,I102)</f>
        <v>14</v>
      </c>
      <c r="R102">
        <v>1</v>
      </c>
      <c r="T102" t="s">
        <v>253</v>
      </c>
      <c r="AU102">
        <v>1</v>
      </c>
      <c r="AV102">
        <v>2974</v>
      </c>
      <c r="AW102">
        <f>($AV$116-$AV$113)/200</f>
        <v>4.4999999999999998E-2</v>
      </c>
    </row>
    <row r="103" spans="1:49" x14ac:dyDescent="0.25">
      <c r="A103">
        <v>838</v>
      </c>
      <c r="B103">
        <v>86.622552999999982</v>
      </c>
      <c r="C103" s="2">
        <v>1</v>
      </c>
      <c r="F103">
        <v>78.920575999999983</v>
      </c>
      <c r="G103" s="3">
        <v>3</v>
      </c>
      <c r="H103">
        <v>71.894208999999989</v>
      </c>
      <c r="I103" s="1">
        <v>4</v>
      </c>
      <c r="P103">
        <v>3</v>
      </c>
      <c r="Q103" t="str">
        <f>CONCATENATE(C103,E103,G103,I103)</f>
        <v>134</v>
      </c>
      <c r="R103">
        <v>2</v>
      </c>
      <c r="T103" t="s">
        <v>254</v>
      </c>
      <c r="AU103">
        <v>2</v>
      </c>
      <c r="AV103">
        <v>2989</v>
      </c>
      <c r="AW103">
        <f>($AV$117-$AV$114)/200</f>
        <v>0.13500000000000001</v>
      </c>
    </row>
    <row r="104" spans="1:49" x14ac:dyDescent="0.25">
      <c r="A104">
        <v>839</v>
      </c>
      <c r="B104">
        <v>86.622552999999982</v>
      </c>
      <c r="C104" s="2">
        <v>1</v>
      </c>
      <c r="F104">
        <v>78.920575999999983</v>
      </c>
      <c r="G104" s="3">
        <v>3</v>
      </c>
      <c r="H104">
        <v>72.299527999999995</v>
      </c>
      <c r="I104" s="1">
        <v>4</v>
      </c>
      <c r="P104">
        <v>3</v>
      </c>
      <c r="Q104" t="str">
        <f>CONCATENATE(C104,E104,G104,I104)</f>
        <v>134</v>
      </c>
      <c r="R104">
        <v>3</v>
      </c>
      <c r="T104" t="s">
        <v>255</v>
      </c>
      <c r="AU104">
        <v>3</v>
      </c>
      <c r="AV104">
        <v>2994</v>
      </c>
      <c r="AW104">
        <f>($AV$118-$AV$115)/200</f>
        <v>0.155</v>
      </c>
    </row>
    <row r="105" spans="1:49" x14ac:dyDescent="0.25">
      <c r="A105">
        <v>840</v>
      </c>
      <c r="B105">
        <v>86.622552999999982</v>
      </c>
      <c r="C105" s="2">
        <v>1</v>
      </c>
      <c r="F105">
        <v>78.920575999999983</v>
      </c>
      <c r="G105" s="3">
        <v>3</v>
      </c>
      <c r="P105">
        <v>2</v>
      </c>
      <c r="Q105" t="str">
        <f>CONCATENATE(C105,E105,G105,I105)</f>
        <v>13</v>
      </c>
      <c r="R105">
        <v>4</v>
      </c>
      <c r="T105" t="s">
        <v>256</v>
      </c>
      <c r="AU105">
        <v>4</v>
      </c>
      <c r="AV105">
        <v>2995</v>
      </c>
      <c r="AW105">
        <f>($AV$119-$AV$116)/200</f>
        <v>0.18</v>
      </c>
    </row>
    <row r="106" spans="1:49" x14ac:dyDescent="0.25">
      <c r="A106">
        <v>841</v>
      </c>
      <c r="B106">
        <v>86.622552999999982</v>
      </c>
      <c r="C106" s="2">
        <v>1</v>
      </c>
      <c r="F106">
        <v>78.920575999999983</v>
      </c>
      <c r="G106" s="3">
        <v>3</v>
      </c>
      <c r="P106">
        <v>2</v>
      </c>
      <c r="Q106" t="str">
        <f>CONCATENATE(C106,E106,G106,I106)</f>
        <v>13</v>
      </c>
      <c r="R106">
        <v>1</v>
      </c>
      <c r="T106" t="s">
        <v>228</v>
      </c>
      <c r="AU106">
        <v>1</v>
      </c>
      <c r="AV106">
        <v>3006</v>
      </c>
      <c r="AW106">
        <f>($AV$120-$AV$117)/200</f>
        <v>0.13</v>
      </c>
    </row>
    <row r="107" spans="1:49" x14ac:dyDescent="0.25">
      <c r="A107">
        <v>842</v>
      </c>
      <c r="B107">
        <v>86.96035599999999</v>
      </c>
      <c r="C107" s="2">
        <v>1</v>
      </c>
      <c r="F107">
        <v>78.920575999999983</v>
      </c>
      <c r="G107" s="3">
        <v>3</v>
      </c>
      <c r="P107">
        <v>2</v>
      </c>
      <c r="Q107" t="str">
        <f>CONCATENATE(C107,E107,G107,I107)</f>
        <v>13</v>
      </c>
      <c r="R107">
        <v>2</v>
      </c>
      <c r="T107" t="s">
        <v>229</v>
      </c>
      <c r="AU107">
        <v>2</v>
      </c>
      <c r="AV107">
        <v>3017</v>
      </c>
      <c r="AW107">
        <f>($AV$121-$AV$118)/200</f>
        <v>0.12</v>
      </c>
    </row>
    <row r="108" spans="1:49" x14ac:dyDescent="0.25">
      <c r="A108">
        <v>843</v>
      </c>
      <c r="B108">
        <v>86.96035599999999</v>
      </c>
      <c r="C108" s="2">
        <v>1</v>
      </c>
      <c r="F108">
        <v>78.920575999999983</v>
      </c>
      <c r="G108" s="3">
        <v>3</v>
      </c>
      <c r="P108">
        <v>2</v>
      </c>
      <c r="Q108" t="str">
        <f>CONCATENATE(C108,E108,G108,I108)</f>
        <v>13</v>
      </c>
      <c r="R108">
        <v>3</v>
      </c>
      <c r="T108" t="s">
        <v>230</v>
      </c>
      <c r="AU108">
        <v>3</v>
      </c>
      <c r="AV108">
        <v>3025</v>
      </c>
      <c r="AW108">
        <f>($AV$122-$AV$119)/200</f>
        <v>0.13</v>
      </c>
    </row>
    <row r="109" spans="1:49" x14ac:dyDescent="0.25">
      <c r="A109">
        <v>844</v>
      </c>
      <c r="B109">
        <v>86.96035599999999</v>
      </c>
      <c r="C109" s="2">
        <v>1</v>
      </c>
      <c r="D109">
        <v>94.932508999999996</v>
      </c>
      <c r="E109" s="4">
        <v>2</v>
      </c>
      <c r="F109">
        <v>78.920575999999983</v>
      </c>
      <c r="G109" s="3">
        <v>3</v>
      </c>
      <c r="P109">
        <v>3</v>
      </c>
      <c r="Q109" t="str">
        <f>CONCATENATE(C109,E109,G109,I109)</f>
        <v>123</v>
      </c>
      <c r="R109">
        <v>4</v>
      </c>
      <c r="T109" t="s">
        <v>227</v>
      </c>
      <c r="AU109">
        <v>4</v>
      </c>
      <c r="AV109">
        <v>3028</v>
      </c>
      <c r="AW109">
        <f>($AV$123-$AV$120)/200</f>
        <v>0.12</v>
      </c>
    </row>
    <row r="110" spans="1:49" x14ac:dyDescent="0.25">
      <c r="A110">
        <v>845</v>
      </c>
      <c r="D110">
        <v>94.932508999999996</v>
      </c>
      <c r="E110" s="4">
        <v>2</v>
      </c>
      <c r="F110">
        <v>78.920575999999983</v>
      </c>
      <c r="G110" s="3">
        <v>3</v>
      </c>
      <c r="P110">
        <v>2</v>
      </c>
      <c r="Q110" t="str">
        <f>CONCATENATE(C110,E110,G110,I110)</f>
        <v>23</v>
      </c>
      <c r="R110">
        <v>1</v>
      </c>
      <c r="T110" t="s">
        <v>231</v>
      </c>
      <c r="AU110">
        <v>1</v>
      </c>
      <c r="AV110">
        <v>3037</v>
      </c>
      <c r="AW110">
        <f>($AV$124-$AV$121)/200</f>
        <v>0.15</v>
      </c>
    </row>
    <row r="111" spans="1:49" x14ac:dyDescent="0.25">
      <c r="A111">
        <v>846</v>
      </c>
      <c r="D111">
        <v>94.932508999999996</v>
      </c>
      <c r="E111" s="4">
        <v>2</v>
      </c>
      <c r="F111">
        <v>78.920575999999983</v>
      </c>
      <c r="G111" s="3">
        <v>3</v>
      </c>
      <c r="P111">
        <v>2</v>
      </c>
      <c r="Q111" t="str">
        <f>CONCATENATE(C111,E111,G111,I111)</f>
        <v>23</v>
      </c>
      <c r="R111">
        <v>2</v>
      </c>
      <c r="T111" t="s">
        <v>232</v>
      </c>
      <c r="AU111">
        <v>2</v>
      </c>
      <c r="AV111">
        <v>3041</v>
      </c>
      <c r="AW111">
        <f>($AV$125-$AV$122)/200</f>
        <v>0.11</v>
      </c>
    </row>
    <row r="112" spans="1:49" x14ac:dyDescent="0.25">
      <c r="A112">
        <v>847</v>
      </c>
      <c r="D112">
        <v>94.932508999999996</v>
      </c>
      <c r="E112" s="4">
        <v>2</v>
      </c>
      <c r="F112">
        <v>78.920575999999983</v>
      </c>
      <c r="G112" s="3">
        <v>3</v>
      </c>
      <c r="P112">
        <v>2</v>
      </c>
      <c r="Q112" t="str">
        <f>CONCATENATE(C112,E112,G112,I112)</f>
        <v>23</v>
      </c>
      <c r="R112">
        <v>4</v>
      </c>
      <c r="T112" t="s">
        <v>257</v>
      </c>
      <c r="AU112">
        <v>4</v>
      </c>
      <c r="AV112">
        <v>3043</v>
      </c>
      <c r="AW112">
        <f>($AV$126-$AV$123)/200</f>
        <v>0.08</v>
      </c>
    </row>
    <row r="113" spans="1:49" x14ac:dyDescent="0.25">
      <c r="A113">
        <v>848</v>
      </c>
      <c r="D113">
        <v>94.932508999999996</v>
      </c>
      <c r="E113" s="4">
        <v>2</v>
      </c>
      <c r="F113">
        <v>78.920575999999983</v>
      </c>
      <c r="G113" s="3">
        <v>3</v>
      </c>
      <c r="P113">
        <v>2</v>
      </c>
      <c r="Q113" t="str">
        <f>CONCATENATE(C113,E113,G113,I113)</f>
        <v>23</v>
      </c>
      <c r="R113">
        <v>1</v>
      </c>
      <c r="T113" t="s">
        <v>258</v>
      </c>
      <c r="AU113">
        <v>1</v>
      </c>
      <c r="AV113">
        <v>3061</v>
      </c>
      <c r="AW113">
        <f>($AV$127-$AV$124)/200</f>
        <v>9.5000000000000001E-2</v>
      </c>
    </row>
    <row r="114" spans="1:49" x14ac:dyDescent="0.25">
      <c r="A114">
        <v>849</v>
      </c>
      <c r="D114">
        <v>94.932508999999996</v>
      </c>
      <c r="E114" s="4">
        <v>2</v>
      </c>
      <c r="F114">
        <v>79.05560899999999</v>
      </c>
      <c r="G114" s="3">
        <v>3</v>
      </c>
      <c r="P114">
        <v>2</v>
      </c>
      <c r="Q114" t="str">
        <f>CONCATENATE(C114,E114,G114,I114)</f>
        <v>23</v>
      </c>
      <c r="R114">
        <v>3</v>
      </c>
      <c r="T114" t="s">
        <v>259</v>
      </c>
      <c r="AU114">
        <v>3</v>
      </c>
      <c r="AV114">
        <v>3065</v>
      </c>
      <c r="AW114">
        <f>($AV$128-$AV$125)/200</f>
        <v>0.14000000000000001</v>
      </c>
    </row>
    <row r="115" spans="1:49" x14ac:dyDescent="0.25">
      <c r="A115">
        <v>850</v>
      </c>
      <c r="D115">
        <v>94.932508999999996</v>
      </c>
      <c r="E115" s="4">
        <v>2</v>
      </c>
      <c r="F115">
        <v>79.258382999999995</v>
      </c>
      <c r="G115" s="3">
        <v>3</v>
      </c>
      <c r="P115">
        <v>2</v>
      </c>
      <c r="Q115" t="str">
        <f>CONCATENATE(C115,E115,G115,I115)</f>
        <v>23</v>
      </c>
      <c r="R115">
        <v>4</v>
      </c>
      <c r="T115" t="s">
        <v>229</v>
      </c>
      <c r="AU115">
        <v>4</v>
      </c>
      <c r="AV115">
        <v>3068</v>
      </c>
      <c r="AW115">
        <f>($AV$129-$AV$126)/200</f>
        <v>0.14000000000000001</v>
      </c>
    </row>
    <row r="116" spans="1:49" x14ac:dyDescent="0.25">
      <c r="A116">
        <v>851</v>
      </c>
      <c r="D116">
        <v>94.932508999999996</v>
      </c>
      <c r="E116" s="4">
        <v>2</v>
      </c>
      <c r="F116">
        <v>79.258382999999995</v>
      </c>
      <c r="G116" s="3">
        <v>3</v>
      </c>
      <c r="P116">
        <v>2</v>
      </c>
      <c r="Q116" t="str">
        <f>CONCATENATE(C116,E116,G116,I116)</f>
        <v>23</v>
      </c>
      <c r="R116">
        <v>2</v>
      </c>
      <c r="T116" t="s">
        <v>230</v>
      </c>
      <c r="AU116">
        <v>2</v>
      </c>
      <c r="AV116">
        <v>3070</v>
      </c>
      <c r="AW116">
        <f>($AV$130-$AV$127)/200</f>
        <v>0.105</v>
      </c>
    </row>
    <row r="117" spans="1:49" x14ac:dyDescent="0.25">
      <c r="A117">
        <v>852</v>
      </c>
      <c r="D117">
        <v>94.932508999999996</v>
      </c>
      <c r="E117" s="4">
        <v>2</v>
      </c>
      <c r="F117">
        <v>79.258382999999995</v>
      </c>
      <c r="G117" s="3">
        <v>3</v>
      </c>
      <c r="P117">
        <v>2</v>
      </c>
      <c r="Q117" t="str">
        <f>CONCATENATE(C117,E117,G117,I117)</f>
        <v>23</v>
      </c>
      <c r="R117">
        <v>1</v>
      </c>
      <c r="T117" t="s">
        <v>227</v>
      </c>
      <c r="AU117">
        <v>1</v>
      </c>
      <c r="AV117">
        <v>3092</v>
      </c>
      <c r="AW117">
        <f>($AV$131-$AV$128)/200</f>
        <v>0.105</v>
      </c>
    </row>
    <row r="118" spans="1:49" x14ac:dyDescent="0.25">
      <c r="A118">
        <v>853</v>
      </c>
      <c r="D118">
        <v>94.932508999999996</v>
      </c>
      <c r="E118" s="4">
        <v>2</v>
      </c>
      <c r="F118">
        <v>79.258382999999995</v>
      </c>
      <c r="G118" s="3">
        <v>3</v>
      </c>
      <c r="P118">
        <v>2</v>
      </c>
      <c r="Q118" t="str">
        <f>CONCATENATE(C118,E118,G118,I118)</f>
        <v>23</v>
      </c>
      <c r="R118">
        <v>3</v>
      </c>
      <c r="T118" t="s">
        <v>228</v>
      </c>
      <c r="AU118">
        <v>3</v>
      </c>
      <c r="AV118">
        <v>3099</v>
      </c>
      <c r="AW118">
        <f>($AV$132-$AV$129)/200</f>
        <v>0.15</v>
      </c>
    </row>
    <row r="119" spans="1:49" x14ac:dyDescent="0.25">
      <c r="A119">
        <v>854</v>
      </c>
      <c r="D119">
        <v>94.932508999999996</v>
      </c>
      <c r="E119" s="4">
        <v>2</v>
      </c>
      <c r="F119">
        <v>79.39341499999999</v>
      </c>
      <c r="G119" s="3">
        <v>3</v>
      </c>
      <c r="P119">
        <v>2</v>
      </c>
      <c r="Q119" t="str">
        <f>CONCATENATE(C119,E119,G119,I119)</f>
        <v>23</v>
      </c>
      <c r="R119">
        <v>2</v>
      </c>
      <c r="T119" t="s">
        <v>229</v>
      </c>
      <c r="AU119">
        <v>2</v>
      </c>
      <c r="AV119">
        <v>3106</v>
      </c>
      <c r="AW119">
        <f>($AV$133-$AV$130)/200</f>
        <v>0.155</v>
      </c>
    </row>
    <row r="120" spans="1:49" x14ac:dyDescent="0.25">
      <c r="A120">
        <v>855</v>
      </c>
      <c r="D120">
        <v>94.932508999999996</v>
      </c>
      <c r="E120" s="4">
        <v>2</v>
      </c>
      <c r="F120">
        <v>79.663702000000001</v>
      </c>
      <c r="G120" s="3">
        <v>3</v>
      </c>
      <c r="P120">
        <v>2</v>
      </c>
      <c r="Q120" t="str">
        <f>CONCATENATE(C120,E120,G120,I120)</f>
        <v>23</v>
      </c>
      <c r="R120">
        <v>4</v>
      </c>
      <c r="T120" t="s">
        <v>230</v>
      </c>
      <c r="AU120">
        <v>4</v>
      </c>
      <c r="AV120">
        <v>3118</v>
      </c>
      <c r="AW120">
        <f>($AV$134-$AV$131)/200</f>
        <v>0.17499999999999999</v>
      </c>
    </row>
    <row r="121" spans="1:49" x14ac:dyDescent="0.25">
      <c r="A121">
        <v>856</v>
      </c>
      <c r="D121">
        <v>94.932508999999996</v>
      </c>
      <c r="E121" s="4">
        <v>2</v>
      </c>
      <c r="P121">
        <v>1</v>
      </c>
      <c r="Q121" t="str">
        <f>CONCATENATE(C121,E121,G121,I121)</f>
        <v>2</v>
      </c>
      <c r="R121">
        <v>1</v>
      </c>
      <c r="T121" t="s">
        <v>227</v>
      </c>
      <c r="AU121">
        <v>1</v>
      </c>
      <c r="AV121">
        <v>3123</v>
      </c>
      <c r="AW121">
        <f>($AV$135-$AV$132)/200</f>
        <v>0.115</v>
      </c>
    </row>
    <row r="122" spans="1:49" x14ac:dyDescent="0.25">
      <c r="A122">
        <v>857</v>
      </c>
      <c r="D122">
        <v>94.932508999999996</v>
      </c>
      <c r="E122" s="4">
        <v>2</v>
      </c>
      <c r="P122">
        <v>1</v>
      </c>
      <c r="Q122" t="str">
        <f>CONCATENATE(C122,E122,G122,I122)</f>
        <v>2</v>
      </c>
      <c r="R122">
        <v>3</v>
      </c>
      <c r="T122" t="s">
        <v>228</v>
      </c>
      <c r="AU122">
        <v>3</v>
      </c>
      <c r="AV122">
        <v>3132</v>
      </c>
      <c r="AW122">
        <f>($AV$136-$AV$133)/200</f>
        <v>0.16</v>
      </c>
    </row>
    <row r="123" spans="1:49" x14ac:dyDescent="0.25">
      <c r="A123">
        <v>858</v>
      </c>
      <c r="D123">
        <v>94.932508999999996</v>
      </c>
      <c r="E123" s="4">
        <v>2</v>
      </c>
      <c r="H123">
        <v>89.257356999999985</v>
      </c>
      <c r="I123" s="1">
        <v>4</v>
      </c>
      <c r="P123">
        <v>2</v>
      </c>
      <c r="Q123" t="str">
        <f>CONCATENATE(C123,E123,G123,I123)</f>
        <v>24</v>
      </c>
      <c r="R123">
        <v>2</v>
      </c>
      <c r="T123" t="s">
        <v>229</v>
      </c>
      <c r="AU123">
        <v>2</v>
      </c>
      <c r="AV123">
        <v>3142</v>
      </c>
      <c r="AW123">
        <f>($AV$137-$AV$134)/200</f>
        <v>0.13</v>
      </c>
    </row>
    <row r="124" spans="1:49" x14ac:dyDescent="0.25">
      <c r="A124">
        <v>859</v>
      </c>
      <c r="D124">
        <v>94.932508999999996</v>
      </c>
      <c r="E124" s="4">
        <v>2</v>
      </c>
      <c r="H124">
        <v>89.257356999999985</v>
      </c>
      <c r="I124" s="1">
        <v>4</v>
      </c>
      <c r="P124">
        <v>2</v>
      </c>
      <c r="Q124" t="str">
        <f>CONCATENATE(C124,E124,G124,I124)</f>
        <v>24</v>
      </c>
      <c r="R124">
        <v>1</v>
      </c>
      <c r="T124" t="s">
        <v>260</v>
      </c>
      <c r="AU124">
        <v>1</v>
      </c>
      <c r="AV124">
        <v>3153</v>
      </c>
      <c r="AW124">
        <f>($AV$138-$AV$135)/200</f>
        <v>0.21</v>
      </c>
    </row>
    <row r="125" spans="1:49" x14ac:dyDescent="0.25">
      <c r="A125">
        <v>860</v>
      </c>
      <c r="D125">
        <v>94.932508999999996</v>
      </c>
      <c r="E125" s="4">
        <v>2</v>
      </c>
      <c r="H125">
        <v>89.257356999999985</v>
      </c>
      <c r="I125" s="1">
        <v>4</v>
      </c>
      <c r="P125">
        <v>2</v>
      </c>
      <c r="Q125" t="str">
        <f>CONCATENATE(C125,E125,G125,I125)</f>
        <v>24</v>
      </c>
      <c r="R125">
        <v>4</v>
      </c>
      <c r="T125" t="s">
        <v>238</v>
      </c>
      <c r="AU125">
        <v>4</v>
      </c>
      <c r="AV125">
        <v>3154</v>
      </c>
      <c r="AW125">
        <f>($AV$139-$AV$136)/200</f>
        <v>0.14000000000000001</v>
      </c>
    </row>
    <row r="126" spans="1:49" x14ac:dyDescent="0.25">
      <c r="A126">
        <v>861</v>
      </c>
      <c r="D126">
        <v>94.932508999999996</v>
      </c>
      <c r="E126" s="4">
        <v>2</v>
      </c>
      <c r="H126">
        <v>89.257356999999985</v>
      </c>
      <c r="I126" s="1">
        <v>4</v>
      </c>
      <c r="P126">
        <v>2</v>
      </c>
      <c r="Q126" t="str">
        <f>CONCATENATE(C126,E126,G126,I126)</f>
        <v>24</v>
      </c>
      <c r="R126">
        <v>3</v>
      </c>
      <c r="T126" t="s">
        <v>229</v>
      </c>
      <c r="AU126">
        <v>3</v>
      </c>
      <c r="AV126">
        <v>3158</v>
      </c>
      <c r="AW126">
        <f>($AV$145-$AV$142)/200</f>
        <v>0.105</v>
      </c>
    </row>
    <row r="127" spans="1:49" x14ac:dyDescent="0.25">
      <c r="A127">
        <v>862</v>
      </c>
      <c r="H127">
        <v>89.257356999999985</v>
      </c>
      <c r="I127" s="1">
        <v>4</v>
      </c>
      <c r="P127">
        <v>1</v>
      </c>
      <c r="Q127" t="str">
        <f>CONCATENATE(C127,E127,G127,I127)</f>
        <v>4</v>
      </c>
      <c r="R127">
        <v>2</v>
      </c>
      <c r="T127" t="s">
        <v>230</v>
      </c>
      <c r="AU127">
        <v>2</v>
      </c>
      <c r="AV127">
        <v>3172</v>
      </c>
      <c r="AW127">
        <f>($AV$146-$AV$143)/200</f>
        <v>0.15</v>
      </c>
    </row>
    <row r="128" spans="1:49" x14ac:dyDescent="0.25">
      <c r="A128">
        <v>863</v>
      </c>
      <c r="H128">
        <v>89.257356999999985</v>
      </c>
      <c r="I128" s="1">
        <v>4</v>
      </c>
      <c r="P128">
        <v>1</v>
      </c>
      <c r="Q128" t="str">
        <f>CONCATENATE(C128,E128,G128,I128)</f>
        <v>4</v>
      </c>
      <c r="R128">
        <v>4</v>
      </c>
      <c r="T128" t="s">
        <v>227</v>
      </c>
      <c r="AU128">
        <v>4</v>
      </c>
      <c r="AV128">
        <v>3182</v>
      </c>
      <c r="AW128">
        <f>($AV$147-$AV$144)/200</f>
        <v>0.125</v>
      </c>
    </row>
    <row r="129" spans="1:49" x14ac:dyDescent="0.25">
      <c r="A129">
        <v>864</v>
      </c>
      <c r="H129">
        <v>89.257356999999985</v>
      </c>
      <c r="I129" s="1">
        <v>4</v>
      </c>
      <c r="P129">
        <v>1</v>
      </c>
      <c r="Q129" t="str">
        <f>CONCATENATE(C129,E129,G129,I129)</f>
        <v>4</v>
      </c>
      <c r="R129">
        <v>1</v>
      </c>
      <c r="T129" t="s">
        <v>228</v>
      </c>
      <c r="AU129">
        <v>1</v>
      </c>
      <c r="AV129">
        <v>3186</v>
      </c>
      <c r="AW129">
        <f>($AV$148-$AV$145)/200</f>
        <v>0.16</v>
      </c>
    </row>
    <row r="130" spans="1:49" x14ac:dyDescent="0.25">
      <c r="A130">
        <v>865</v>
      </c>
      <c r="B130">
        <v>105.74234999999999</v>
      </c>
      <c r="C130" s="2">
        <v>1</v>
      </c>
      <c r="H130">
        <v>89.257356999999985</v>
      </c>
      <c r="I130" s="1">
        <v>4</v>
      </c>
      <c r="P130">
        <v>2</v>
      </c>
      <c r="Q130" t="str">
        <f>CONCATENATE(C130,E130,G130,I130)</f>
        <v>14</v>
      </c>
      <c r="R130">
        <v>3</v>
      </c>
      <c r="T130" t="s">
        <v>229</v>
      </c>
      <c r="AU130">
        <v>3</v>
      </c>
      <c r="AV130">
        <v>3193</v>
      </c>
      <c r="AW130">
        <f>($AV$149-$AV$146)/200</f>
        <v>0.1</v>
      </c>
    </row>
    <row r="131" spans="1:49" x14ac:dyDescent="0.25">
      <c r="A131">
        <v>866</v>
      </c>
      <c r="B131">
        <v>105.74234999999999</v>
      </c>
      <c r="C131" s="2">
        <v>1</v>
      </c>
      <c r="H131">
        <v>89.257356999999985</v>
      </c>
      <c r="I131" s="1">
        <v>4</v>
      </c>
      <c r="P131">
        <v>2</v>
      </c>
      <c r="Q131" t="str">
        <f>CONCATENATE(C131,E131,G131,I131)</f>
        <v>14</v>
      </c>
      <c r="R131">
        <v>2</v>
      </c>
      <c r="T131" t="s">
        <v>230</v>
      </c>
      <c r="AU131">
        <v>2</v>
      </c>
      <c r="AV131">
        <v>3203</v>
      </c>
      <c r="AW131">
        <f>($AV$150-$AV$147)/200</f>
        <v>0.14499999999999999</v>
      </c>
    </row>
    <row r="132" spans="1:49" x14ac:dyDescent="0.25">
      <c r="A132">
        <v>867</v>
      </c>
      <c r="B132">
        <v>105.74234999999999</v>
      </c>
      <c r="C132" s="2">
        <v>1</v>
      </c>
      <c r="H132">
        <v>89.257356999999985</v>
      </c>
      <c r="I132" s="1">
        <v>4</v>
      </c>
      <c r="P132">
        <v>2</v>
      </c>
      <c r="Q132" t="str">
        <f>CONCATENATE(C132,E132,G132,I132)</f>
        <v>14</v>
      </c>
      <c r="R132">
        <v>4</v>
      </c>
      <c r="T132" t="s">
        <v>227</v>
      </c>
      <c r="AU132">
        <v>4</v>
      </c>
      <c r="AV132">
        <v>3216</v>
      </c>
      <c r="AW132">
        <f>($AV$151-$AV$148)/200</f>
        <v>0.105</v>
      </c>
    </row>
    <row r="133" spans="1:49" x14ac:dyDescent="0.25">
      <c r="A133">
        <v>868</v>
      </c>
      <c r="B133">
        <v>105.74234999999999</v>
      </c>
      <c r="C133" s="2">
        <v>1</v>
      </c>
      <c r="H133">
        <v>89.257356999999985</v>
      </c>
      <c r="I133" s="1">
        <v>4</v>
      </c>
      <c r="P133">
        <v>2</v>
      </c>
      <c r="Q133" t="str">
        <f>CONCATENATE(C133,E133,G133,I133)</f>
        <v>14</v>
      </c>
      <c r="R133">
        <v>1</v>
      </c>
      <c r="T133" t="s">
        <v>231</v>
      </c>
      <c r="AU133">
        <v>1</v>
      </c>
      <c r="AV133">
        <v>3224</v>
      </c>
      <c r="AW133">
        <f>($AV$152-$AV$149)/200</f>
        <v>0.17</v>
      </c>
    </row>
    <row r="134" spans="1:49" x14ac:dyDescent="0.25">
      <c r="A134">
        <v>869</v>
      </c>
      <c r="B134">
        <v>105.74234999999999</v>
      </c>
      <c r="C134" s="2">
        <v>1</v>
      </c>
      <c r="H134">
        <v>89.257356999999985</v>
      </c>
      <c r="I134" s="1">
        <v>4</v>
      </c>
      <c r="P134">
        <v>2</v>
      </c>
      <c r="Q134" t="str">
        <f>CONCATENATE(C134,E134,G134,I134)</f>
        <v>14</v>
      </c>
      <c r="R134">
        <v>3</v>
      </c>
      <c r="T134" t="s">
        <v>232</v>
      </c>
      <c r="AU134">
        <v>3</v>
      </c>
      <c r="AV134">
        <v>3238</v>
      </c>
      <c r="AW134">
        <f>($AV$153-$AV$150)/200</f>
        <v>0.105</v>
      </c>
    </row>
    <row r="135" spans="1:49" x14ac:dyDescent="0.25">
      <c r="A135">
        <v>870</v>
      </c>
      <c r="B135">
        <v>105.74234999999999</v>
      </c>
      <c r="C135" s="2">
        <v>1</v>
      </c>
      <c r="H135">
        <v>89.257356999999985</v>
      </c>
      <c r="I135" s="1">
        <v>4</v>
      </c>
      <c r="P135">
        <v>2</v>
      </c>
      <c r="Q135" t="str">
        <f>CONCATENATE(C135,E135,G135,I135)</f>
        <v>14</v>
      </c>
      <c r="R135">
        <v>2</v>
      </c>
      <c r="T135" t="s">
        <v>257</v>
      </c>
      <c r="AU135">
        <v>2</v>
      </c>
      <c r="AV135">
        <v>3239</v>
      </c>
      <c r="AW135">
        <f>($AV$154-$AV$151)/200</f>
        <v>0.13</v>
      </c>
    </row>
    <row r="136" spans="1:49" x14ac:dyDescent="0.25">
      <c r="A136">
        <v>871</v>
      </c>
      <c r="B136">
        <v>105.74234999999999</v>
      </c>
      <c r="C136" s="2">
        <v>1</v>
      </c>
      <c r="H136">
        <v>89.18983999999999</v>
      </c>
      <c r="I136" s="1">
        <v>4</v>
      </c>
      <c r="P136">
        <v>2</v>
      </c>
      <c r="Q136" t="str">
        <f>CONCATENATE(C136,E136,G136,I136)</f>
        <v>14</v>
      </c>
      <c r="R136">
        <v>4</v>
      </c>
      <c r="T136" t="s">
        <v>258</v>
      </c>
      <c r="AU136">
        <v>4</v>
      </c>
      <c r="AV136">
        <v>3256</v>
      </c>
      <c r="AW136">
        <f>($AV$155-$AV$152)/200</f>
        <v>0.1</v>
      </c>
    </row>
    <row r="137" spans="1:49" x14ac:dyDescent="0.25">
      <c r="A137">
        <v>872</v>
      </c>
      <c r="B137">
        <v>105.74234999999999</v>
      </c>
      <c r="C137" s="2">
        <v>1</v>
      </c>
      <c r="H137">
        <v>89.527647000000002</v>
      </c>
      <c r="I137" s="1">
        <v>4</v>
      </c>
      <c r="P137">
        <v>2</v>
      </c>
      <c r="Q137" t="str">
        <f>CONCATENATE(C137,E137,G137,I137)</f>
        <v>14</v>
      </c>
      <c r="R137">
        <v>1</v>
      </c>
      <c r="T137" t="s">
        <v>261</v>
      </c>
      <c r="AU137">
        <v>1</v>
      </c>
      <c r="AV137">
        <v>3264</v>
      </c>
      <c r="AW137">
        <f>($AV$156-$AV$153)/200</f>
        <v>0.16</v>
      </c>
    </row>
    <row r="138" spans="1:49" x14ac:dyDescent="0.25">
      <c r="A138">
        <v>873</v>
      </c>
      <c r="B138">
        <v>105.74234999999999</v>
      </c>
      <c r="C138" s="2">
        <v>1</v>
      </c>
      <c r="H138">
        <v>89.527647000000002</v>
      </c>
      <c r="I138" s="1">
        <v>4</v>
      </c>
      <c r="P138">
        <v>2</v>
      </c>
      <c r="Q138" t="str">
        <f>CONCATENATE(C138,E138,G138,I138)</f>
        <v>14</v>
      </c>
      <c r="R138">
        <v>2</v>
      </c>
      <c r="T138" t="s">
        <v>232</v>
      </c>
      <c r="AU138">
        <v>2</v>
      </c>
      <c r="AV138">
        <v>3281</v>
      </c>
      <c r="AW138">
        <f>($AV$157-$AV$154)/200</f>
        <v>0.115</v>
      </c>
    </row>
    <row r="139" spans="1:49" x14ac:dyDescent="0.25">
      <c r="A139">
        <v>874</v>
      </c>
      <c r="B139">
        <v>105.74234999999999</v>
      </c>
      <c r="C139" s="2">
        <v>1</v>
      </c>
      <c r="H139">
        <v>89.797822999999994</v>
      </c>
      <c r="I139" s="1">
        <v>4</v>
      </c>
      <c r="P139">
        <v>2</v>
      </c>
      <c r="Q139" t="str">
        <f>CONCATENATE(C139,E139,G139,I139)</f>
        <v>14</v>
      </c>
      <c r="R139">
        <v>3</v>
      </c>
      <c r="T139" t="s">
        <v>257</v>
      </c>
      <c r="AU139">
        <v>3</v>
      </c>
      <c r="AV139">
        <v>3284</v>
      </c>
      <c r="AW139">
        <f>($AV$158-$AV$155)/200</f>
        <v>0.14499999999999999</v>
      </c>
    </row>
    <row r="140" spans="1:49" x14ac:dyDescent="0.25">
      <c r="A140">
        <v>875</v>
      </c>
      <c r="B140">
        <v>105.74234999999999</v>
      </c>
      <c r="C140" s="2">
        <v>1</v>
      </c>
      <c r="H140">
        <v>89.797822999999994</v>
      </c>
      <c r="I140" s="1">
        <v>4</v>
      </c>
      <c r="P140">
        <v>2</v>
      </c>
      <c r="Q140" t="str">
        <f>CONCATENATE(C140,E140,G140,I140)</f>
        <v>14</v>
      </c>
      <c r="R140" t="s">
        <v>22</v>
      </c>
      <c r="T140" t="s">
        <v>258</v>
      </c>
      <c r="AU140" t="s">
        <v>22</v>
      </c>
      <c r="AV140">
        <v>3294</v>
      </c>
      <c r="AW140">
        <f>($AV$159-$AV$156)/200</f>
        <v>0.1</v>
      </c>
    </row>
    <row r="141" spans="1:49" x14ac:dyDescent="0.25">
      <c r="A141">
        <v>876</v>
      </c>
      <c r="B141">
        <v>105.74234999999999</v>
      </c>
      <c r="C141" s="2">
        <v>1</v>
      </c>
      <c r="H141">
        <v>89.797822999999994</v>
      </c>
      <c r="I141" s="1">
        <v>4</v>
      </c>
      <c r="P141">
        <v>2</v>
      </c>
      <c r="Q141" t="str">
        <f>CONCATENATE(C141,E141,G141,I141)</f>
        <v>14</v>
      </c>
      <c r="R141" t="s">
        <v>22</v>
      </c>
      <c r="T141" t="s">
        <v>261</v>
      </c>
      <c r="AU141" t="s">
        <v>22</v>
      </c>
      <c r="AV141">
        <v>3393</v>
      </c>
      <c r="AW141">
        <f>($AV$160-$AV$157)/200</f>
        <v>0.17499999999999999</v>
      </c>
    </row>
    <row r="142" spans="1:49" x14ac:dyDescent="0.25">
      <c r="A142">
        <v>877</v>
      </c>
      <c r="B142">
        <v>105.74234999999999</v>
      </c>
      <c r="C142" s="2">
        <v>1</v>
      </c>
      <c r="H142">
        <v>89.797822999999994</v>
      </c>
      <c r="I142" s="1">
        <v>4</v>
      </c>
      <c r="P142">
        <v>2</v>
      </c>
      <c r="Q142" t="str">
        <f>CONCATENATE(C142,E142,G142,I142)</f>
        <v>14</v>
      </c>
      <c r="R142">
        <v>3</v>
      </c>
      <c r="T142" t="s">
        <v>232</v>
      </c>
      <c r="AU142">
        <v>3</v>
      </c>
      <c r="AV142">
        <v>3400</v>
      </c>
      <c r="AW142">
        <f>($AV$161-$AV$158)/200</f>
        <v>0.115</v>
      </c>
    </row>
    <row r="143" spans="1:49" x14ac:dyDescent="0.25">
      <c r="A143">
        <v>878</v>
      </c>
      <c r="B143">
        <v>105.74234999999999</v>
      </c>
      <c r="C143" s="2">
        <v>1</v>
      </c>
      <c r="F143">
        <v>98.445695999999998</v>
      </c>
      <c r="G143" s="3">
        <v>3</v>
      </c>
      <c r="P143">
        <v>2</v>
      </c>
      <c r="Q143" t="str">
        <f>CONCATENATE(C143,E143,G143,I143)</f>
        <v>13</v>
      </c>
      <c r="R143">
        <v>2</v>
      </c>
      <c r="T143" t="s">
        <v>233</v>
      </c>
      <c r="AU143">
        <v>2</v>
      </c>
      <c r="AV143">
        <v>3404</v>
      </c>
      <c r="AW143">
        <f>($AV$162-$AV$159)/200</f>
        <v>0.17</v>
      </c>
    </row>
    <row r="144" spans="1:49" x14ac:dyDescent="0.25">
      <c r="A144">
        <v>879</v>
      </c>
      <c r="B144">
        <v>105.74234999999999</v>
      </c>
      <c r="C144" s="2">
        <v>1</v>
      </c>
      <c r="F144">
        <v>98.445695999999998</v>
      </c>
      <c r="G144" s="3">
        <v>3</v>
      </c>
      <c r="P144">
        <v>2</v>
      </c>
      <c r="Q144" t="str">
        <f>CONCATENATE(C144,E144,G144,I144)</f>
        <v>13</v>
      </c>
      <c r="R144">
        <v>4</v>
      </c>
      <c r="T144" t="s">
        <v>234</v>
      </c>
      <c r="AU144">
        <v>4</v>
      </c>
      <c r="AV144">
        <v>3415</v>
      </c>
      <c r="AW144">
        <f>($AV$163-$AV$160)/200</f>
        <v>0.09</v>
      </c>
    </row>
    <row r="145" spans="1:49" x14ac:dyDescent="0.25">
      <c r="A145">
        <v>880</v>
      </c>
      <c r="B145">
        <v>105.74234999999999</v>
      </c>
      <c r="C145" s="2">
        <v>1</v>
      </c>
      <c r="F145">
        <v>98.445695999999998</v>
      </c>
      <c r="G145" s="3">
        <v>3</v>
      </c>
      <c r="P145">
        <v>2</v>
      </c>
      <c r="Q145" t="str">
        <f>CONCATENATE(C145,E145,G145,I145)</f>
        <v>13</v>
      </c>
      <c r="R145">
        <v>1</v>
      </c>
      <c r="T145" t="s">
        <v>242</v>
      </c>
      <c r="AU145">
        <v>1</v>
      </c>
      <c r="AV145">
        <v>3421</v>
      </c>
      <c r="AW145">
        <f>($AV$164-$AV$161)/200</f>
        <v>0.17</v>
      </c>
    </row>
    <row r="146" spans="1:49" x14ac:dyDescent="0.25">
      <c r="A146">
        <v>881</v>
      </c>
      <c r="B146">
        <v>105.74234999999999</v>
      </c>
      <c r="C146" s="2">
        <v>1</v>
      </c>
      <c r="F146">
        <v>98.445695999999998</v>
      </c>
      <c r="G146" s="3">
        <v>3</v>
      </c>
      <c r="P146">
        <v>2</v>
      </c>
      <c r="Q146" t="str">
        <f>CONCATENATE(C146,E146,G146,I146)</f>
        <v>13</v>
      </c>
      <c r="R146">
        <v>3</v>
      </c>
      <c r="T146" t="s">
        <v>240</v>
      </c>
      <c r="AU146">
        <v>3</v>
      </c>
      <c r="AV146">
        <v>3434</v>
      </c>
      <c r="AW146">
        <f>($AV$165-$AV$162)/200</f>
        <v>0.09</v>
      </c>
    </row>
    <row r="147" spans="1:49" x14ac:dyDescent="0.25">
      <c r="A147">
        <v>882</v>
      </c>
      <c r="B147">
        <v>105.74234999999999</v>
      </c>
      <c r="C147" s="2">
        <v>1</v>
      </c>
      <c r="D147">
        <v>113.91716399999999</v>
      </c>
      <c r="E147" s="4">
        <v>2</v>
      </c>
      <c r="F147">
        <v>98.445695999999998</v>
      </c>
      <c r="G147" s="3">
        <v>3</v>
      </c>
      <c r="P147">
        <v>3</v>
      </c>
      <c r="Q147" t="str">
        <f>CONCATENATE(C147,E147,G147,I147)</f>
        <v>123</v>
      </c>
      <c r="R147">
        <v>2</v>
      </c>
      <c r="T147" t="s">
        <v>241</v>
      </c>
      <c r="AU147">
        <v>2</v>
      </c>
      <c r="AV147">
        <v>3440</v>
      </c>
      <c r="AW147">
        <f>($AV$166-$AV$163)/200</f>
        <v>0.17499999999999999</v>
      </c>
    </row>
    <row r="148" spans="1:49" x14ac:dyDescent="0.25">
      <c r="A148">
        <v>883</v>
      </c>
      <c r="D148">
        <v>113.91716399999999</v>
      </c>
      <c r="E148" s="4">
        <v>2</v>
      </c>
      <c r="F148">
        <v>98.445695999999998</v>
      </c>
      <c r="G148" s="3">
        <v>3</v>
      </c>
      <c r="P148">
        <v>2</v>
      </c>
      <c r="Q148" t="str">
        <f>CONCATENATE(C148,E148,G148,I148)</f>
        <v>23</v>
      </c>
      <c r="R148">
        <v>4</v>
      </c>
      <c r="T148" t="s">
        <v>234</v>
      </c>
      <c r="AU148">
        <v>4</v>
      </c>
      <c r="AV148">
        <v>3453</v>
      </c>
      <c r="AW148">
        <f>($AV$167-$AV$164)/200</f>
        <v>9.5000000000000001E-2</v>
      </c>
    </row>
    <row r="149" spans="1:49" x14ac:dyDescent="0.25">
      <c r="A149">
        <v>884</v>
      </c>
      <c r="D149">
        <v>113.91716399999999</v>
      </c>
      <c r="E149" s="4">
        <v>2</v>
      </c>
      <c r="F149">
        <v>98.445695999999998</v>
      </c>
      <c r="G149" s="3">
        <v>3</v>
      </c>
      <c r="P149">
        <v>2</v>
      </c>
      <c r="Q149" t="str">
        <f>CONCATENATE(C149,E149,G149,I149)</f>
        <v>23</v>
      </c>
      <c r="R149">
        <v>1</v>
      </c>
      <c r="T149" t="s">
        <v>235</v>
      </c>
      <c r="AU149">
        <v>1</v>
      </c>
      <c r="AV149">
        <v>3454</v>
      </c>
      <c r="AW149">
        <f>($AV$168-$AV$165)/200</f>
        <v>0.18</v>
      </c>
    </row>
    <row r="150" spans="1:49" x14ac:dyDescent="0.25">
      <c r="A150">
        <v>885</v>
      </c>
      <c r="D150">
        <v>113.91716399999999</v>
      </c>
      <c r="E150" s="4">
        <v>2</v>
      </c>
      <c r="F150">
        <v>98.445695999999998</v>
      </c>
      <c r="G150" s="3">
        <v>3</v>
      </c>
      <c r="P150">
        <v>2</v>
      </c>
      <c r="Q150" t="str">
        <f>CONCATENATE(C150,E150,G150,I150)</f>
        <v>23</v>
      </c>
      <c r="R150">
        <v>3</v>
      </c>
      <c r="T150" t="s">
        <v>236</v>
      </c>
      <c r="AU150">
        <v>3</v>
      </c>
      <c r="AV150">
        <v>3469</v>
      </c>
      <c r="AW150">
        <f>($AV$169-$AV$166)/200</f>
        <v>0.1</v>
      </c>
    </row>
    <row r="151" spans="1:49" x14ac:dyDescent="0.25">
      <c r="A151">
        <v>886</v>
      </c>
      <c r="D151">
        <v>113.91716399999999</v>
      </c>
      <c r="E151" s="4">
        <v>2</v>
      </c>
      <c r="F151">
        <v>98.445695999999998</v>
      </c>
      <c r="G151" s="3">
        <v>3</v>
      </c>
      <c r="P151">
        <v>2</v>
      </c>
      <c r="Q151" t="str">
        <f>CONCATENATE(C151,E151,G151,I151)</f>
        <v>23</v>
      </c>
      <c r="R151">
        <v>2</v>
      </c>
      <c r="T151" t="s">
        <v>237</v>
      </c>
      <c r="AU151">
        <v>2</v>
      </c>
      <c r="AV151">
        <v>3474</v>
      </c>
      <c r="AW151">
        <f>($AV$170-$AV$167)/200</f>
        <v>0.17499999999999999</v>
      </c>
    </row>
    <row r="152" spans="1:49" x14ac:dyDescent="0.25">
      <c r="A152">
        <v>887</v>
      </c>
      <c r="D152">
        <v>113.91716399999999</v>
      </c>
      <c r="E152" s="4">
        <v>2</v>
      </c>
      <c r="F152">
        <v>98.648355999999993</v>
      </c>
      <c r="G152" s="3">
        <v>3</v>
      </c>
      <c r="P152">
        <v>2</v>
      </c>
      <c r="Q152" t="str">
        <f>CONCATENATE(C152,E152,G152,I152)</f>
        <v>23</v>
      </c>
      <c r="R152">
        <v>1</v>
      </c>
      <c r="T152" t="s">
        <v>238</v>
      </c>
      <c r="AU152">
        <v>1</v>
      </c>
      <c r="AV152">
        <v>3488</v>
      </c>
      <c r="AW152">
        <f>($AV$171-$AV$168)/200</f>
        <v>0.115</v>
      </c>
    </row>
    <row r="153" spans="1:49" x14ac:dyDescent="0.25">
      <c r="A153">
        <v>888</v>
      </c>
      <c r="D153">
        <v>113.91716399999999</v>
      </c>
      <c r="E153" s="4">
        <v>2</v>
      </c>
      <c r="F153">
        <v>98.648355999999993</v>
      </c>
      <c r="G153" s="3">
        <v>3</v>
      </c>
      <c r="P153">
        <v>2</v>
      </c>
      <c r="Q153" t="str">
        <f>CONCATENATE(C153,E153,G153,I153)</f>
        <v>23</v>
      </c>
      <c r="R153">
        <v>4</v>
      </c>
      <c r="T153" t="s">
        <v>239</v>
      </c>
      <c r="AU153">
        <v>4</v>
      </c>
      <c r="AV153">
        <v>3490</v>
      </c>
      <c r="AW153">
        <f>($AV$172-$AV$169)/200</f>
        <v>0.19</v>
      </c>
    </row>
    <row r="154" spans="1:49" x14ac:dyDescent="0.25">
      <c r="A154">
        <v>889</v>
      </c>
      <c r="D154">
        <v>113.91716399999999</v>
      </c>
      <c r="E154" s="4">
        <v>2</v>
      </c>
      <c r="F154">
        <v>98.648355999999993</v>
      </c>
      <c r="G154" s="3">
        <v>3</v>
      </c>
      <c r="P154">
        <v>2</v>
      </c>
      <c r="Q154" t="str">
        <f>CONCATENATE(C154,E154,G154,I154)</f>
        <v>23</v>
      </c>
      <c r="R154">
        <v>3</v>
      </c>
      <c r="T154" t="s">
        <v>240</v>
      </c>
      <c r="AU154">
        <v>3</v>
      </c>
      <c r="AV154">
        <v>3500</v>
      </c>
      <c r="AW154">
        <f>($AV$173-$AV$170)/200</f>
        <v>0.125</v>
      </c>
    </row>
    <row r="155" spans="1:49" x14ac:dyDescent="0.25">
      <c r="A155">
        <v>890</v>
      </c>
      <c r="D155">
        <v>113.91716399999999</v>
      </c>
      <c r="E155" s="4">
        <v>2</v>
      </c>
      <c r="F155">
        <v>98.85101499999999</v>
      </c>
      <c r="G155" s="3">
        <v>3</v>
      </c>
      <c r="P155">
        <v>2</v>
      </c>
      <c r="Q155" t="str">
        <f>CONCATENATE(C155,E155,G155,I155)</f>
        <v>23</v>
      </c>
      <c r="R155">
        <v>2</v>
      </c>
      <c r="T155" t="s">
        <v>241</v>
      </c>
      <c r="AU155">
        <v>2</v>
      </c>
      <c r="AV155">
        <v>3508</v>
      </c>
      <c r="AW155">
        <f>($AV$174-$AV$171)/200</f>
        <v>0.17</v>
      </c>
    </row>
    <row r="156" spans="1:49" x14ac:dyDescent="0.25">
      <c r="A156">
        <v>891</v>
      </c>
      <c r="D156">
        <v>113.91716399999999</v>
      </c>
      <c r="E156" s="4">
        <v>2</v>
      </c>
      <c r="F156">
        <v>98.85101499999999</v>
      </c>
      <c r="G156" s="3">
        <v>3</v>
      </c>
      <c r="P156">
        <v>2</v>
      </c>
      <c r="Q156" t="str">
        <f>CONCATENATE(C156,E156,G156,I156)</f>
        <v>23</v>
      </c>
      <c r="R156">
        <v>1</v>
      </c>
      <c r="T156" t="s">
        <v>234</v>
      </c>
      <c r="AU156">
        <v>1</v>
      </c>
      <c r="AV156">
        <v>3522</v>
      </c>
      <c r="AW156">
        <f>($AV$175-$AV$172)/200</f>
        <v>0.14000000000000001</v>
      </c>
    </row>
    <row r="157" spans="1:49" x14ac:dyDescent="0.25">
      <c r="A157">
        <v>892</v>
      </c>
      <c r="D157">
        <v>113.91716399999999</v>
      </c>
      <c r="E157" s="4">
        <v>2</v>
      </c>
      <c r="F157">
        <v>98.85101499999999</v>
      </c>
      <c r="G157" s="3">
        <v>3</v>
      </c>
      <c r="P157">
        <v>2</v>
      </c>
      <c r="Q157" t="str">
        <f>CONCATENATE(C157,E157,G157,I157)</f>
        <v>23</v>
      </c>
      <c r="R157">
        <v>4</v>
      </c>
      <c r="T157" t="s">
        <v>242</v>
      </c>
      <c r="AU157">
        <v>4</v>
      </c>
      <c r="AV157">
        <v>3523</v>
      </c>
      <c r="AW157">
        <f>($AV$176-$AV$173)/200</f>
        <v>0.17499999999999999</v>
      </c>
    </row>
    <row r="158" spans="1:49" x14ac:dyDescent="0.25">
      <c r="A158">
        <v>893</v>
      </c>
      <c r="D158">
        <v>113.91716399999999</v>
      </c>
      <c r="E158" s="4">
        <v>2</v>
      </c>
      <c r="F158">
        <v>98.986157999999989</v>
      </c>
      <c r="G158" s="3">
        <v>3</v>
      </c>
      <c r="P158">
        <v>2</v>
      </c>
      <c r="Q158" t="str">
        <f>CONCATENATE(C158,E158,G158,I158)</f>
        <v>23</v>
      </c>
      <c r="R158">
        <v>3</v>
      </c>
      <c r="T158" t="s">
        <v>240</v>
      </c>
      <c r="AU158">
        <v>3</v>
      </c>
      <c r="AV158">
        <v>3537</v>
      </c>
      <c r="AW158">
        <f>($AV$177-$AV$174)/200</f>
        <v>0.19</v>
      </c>
    </row>
    <row r="159" spans="1:49" x14ac:dyDescent="0.25">
      <c r="A159">
        <v>894</v>
      </c>
      <c r="D159">
        <v>113.91716399999999</v>
      </c>
      <c r="E159" s="4">
        <v>2</v>
      </c>
      <c r="F159">
        <v>99.053784999999991</v>
      </c>
      <c r="G159" s="3">
        <v>3</v>
      </c>
      <c r="P159">
        <v>2</v>
      </c>
      <c r="Q159" t="str">
        <f>CONCATENATE(C159,E159,G159,I159)</f>
        <v>23</v>
      </c>
      <c r="R159">
        <v>2</v>
      </c>
      <c r="T159" t="s">
        <v>241</v>
      </c>
      <c r="AU159">
        <v>2</v>
      </c>
      <c r="AV159">
        <v>3542</v>
      </c>
      <c r="AW159">
        <f>($AV$178-$AV$175)/200</f>
        <v>0.14499999999999999</v>
      </c>
    </row>
    <row r="160" spans="1:49" x14ac:dyDescent="0.25">
      <c r="A160">
        <v>895</v>
      </c>
      <c r="D160">
        <v>113.91716399999999</v>
      </c>
      <c r="E160" s="4">
        <v>2</v>
      </c>
      <c r="F160">
        <v>99.391592000000003</v>
      </c>
      <c r="G160" s="3">
        <v>3</v>
      </c>
      <c r="P160">
        <v>2</v>
      </c>
      <c r="Q160" t="str">
        <f>CONCATENATE(C160,E160,G160,I160)</f>
        <v>23</v>
      </c>
      <c r="R160">
        <v>1</v>
      </c>
      <c r="T160" t="s">
        <v>234</v>
      </c>
      <c r="AU160">
        <v>1</v>
      </c>
      <c r="AV160">
        <v>3558</v>
      </c>
      <c r="AW160">
        <f>($AV$179-$AV$176)/200</f>
        <v>0.15</v>
      </c>
    </row>
    <row r="161" spans="1:49" x14ac:dyDescent="0.25">
      <c r="A161">
        <v>896</v>
      </c>
      <c r="D161">
        <v>113.91716399999999</v>
      </c>
      <c r="E161" s="4">
        <v>2</v>
      </c>
      <c r="F161">
        <v>99.661767999999995</v>
      </c>
      <c r="G161" s="3">
        <v>3</v>
      </c>
      <c r="P161">
        <v>2</v>
      </c>
      <c r="Q161" t="str">
        <f>CONCATENATE(C161,E161,G161,I161)</f>
        <v>23</v>
      </c>
      <c r="R161">
        <v>4</v>
      </c>
      <c r="T161" t="s">
        <v>242</v>
      </c>
      <c r="AU161">
        <v>4</v>
      </c>
      <c r="AV161">
        <v>3560</v>
      </c>
      <c r="AW161">
        <f>($AV$180-$AV$177)/200</f>
        <v>9.5000000000000001E-2</v>
      </c>
    </row>
    <row r="162" spans="1:49" x14ac:dyDescent="0.25">
      <c r="A162">
        <v>897</v>
      </c>
      <c r="D162">
        <v>113.91716399999999</v>
      </c>
      <c r="E162" s="4">
        <v>2</v>
      </c>
      <c r="F162">
        <v>99.661767999999995</v>
      </c>
      <c r="G162" s="3">
        <v>3</v>
      </c>
      <c r="P162">
        <v>2</v>
      </c>
      <c r="Q162" t="str">
        <f>CONCATENATE(C162,E162,G162,I162)</f>
        <v>23</v>
      </c>
      <c r="R162">
        <v>2</v>
      </c>
      <c r="T162" t="s">
        <v>243</v>
      </c>
      <c r="AU162">
        <v>2</v>
      </c>
      <c r="AV162">
        <v>3576</v>
      </c>
      <c r="AW162">
        <f>($AV$181-$AV$178)/200</f>
        <v>0.23</v>
      </c>
    </row>
    <row r="163" spans="1:49" x14ac:dyDescent="0.25">
      <c r="A163">
        <v>898</v>
      </c>
      <c r="D163">
        <v>113.91716399999999</v>
      </c>
      <c r="E163" s="4">
        <v>2</v>
      </c>
      <c r="P163">
        <v>1</v>
      </c>
      <c r="Q163" t="str">
        <f>CONCATENATE(C163,E163,G163,I163)</f>
        <v>2</v>
      </c>
      <c r="R163">
        <v>3</v>
      </c>
      <c r="T163" t="s">
        <v>244</v>
      </c>
      <c r="AU163">
        <v>3</v>
      </c>
      <c r="AV163">
        <v>3576</v>
      </c>
      <c r="AW163">
        <f>($AV$182-$AV$179)/200</f>
        <v>0.23499999999999999</v>
      </c>
    </row>
    <row r="164" spans="1:49" x14ac:dyDescent="0.25">
      <c r="A164">
        <v>899</v>
      </c>
      <c r="H164">
        <v>110.47160699999999</v>
      </c>
      <c r="I164" s="1">
        <v>4</v>
      </c>
      <c r="P164">
        <v>1</v>
      </c>
      <c r="Q164" t="str">
        <f>CONCATENATE(C164,E164,G164,I164)</f>
        <v>4</v>
      </c>
      <c r="R164">
        <v>1</v>
      </c>
      <c r="T164" t="s">
        <v>246</v>
      </c>
      <c r="AU164">
        <v>1</v>
      </c>
      <c r="AV164">
        <v>3594</v>
      </c>
      <c r="AW164">
        <f>($AV$183-$AV$180)/200</f>
        <v>0.23</v>
      </c>
    </row>
    <row r="165" spans="1:49" x14ac:dyDescent="0.25">
      <c r="A165">
        <v>900</v>
      </c>
      <c r="H165">
        <v>110.47160699999999</v>
      </c>
      <c r="I165" s="1">
        <v>4</v>
      </c>
      <c r="P165">
        <v>1</v>
      </c>
      <c r="Q165" t="str">
        <f>CONCATENATE(C165,E165,G165,I165)</f>
        <v>4</v>
      </c>
      <c r="R165">
        <v>4</v>
      </c>
      <c r="T165" t="s">
        <v>247</v>
      </c>
      <c r="AU165">
        <v>4</v>
      </c>
      <c r="AV165">
        <v>3594</v>
      </c>
      <c r="AW165">
        <f>($AV$184-$AV$181)/200</f>
        <v>0.115</v>
      </c>
    </row>
    <row r="166" spans="1:49" x14ac:dyDescent="0.25">
      <c r="A166">
        <v>901</v>
      </c>
      <c r="H166">
        <v>110.47160699999999</v>
      </c>
      <c r="I166" s="1">
        <v>4</v>
      </c>
      <c r="P166">
        <v>1</v>
      </c>
      <c r="Q166" t="str">
        <f>CONCATENATE(C166,E166,G166,I166)</f>
        <v>4</v>
      </c>
      <c r="R166">
        <v>2</v>
      </c>
      <c r="T166" t="s">
        <v>247</v>
      </c>
      <c r="AU166">
        <v>2</v>
      </c>
      <c r="AV166">
        <v>3611</v>
      </c>
      <c r="AW166">
        <f>($AV$190-$AV$187)/200</f>
        <v>0.1</v>
      </c>
    </row>
    <row r="167" spans="1:49" x14ac:dyDescent="0.25">
      <c r="A167">
        <v>902</v>
      </c>
      <c r="B167">
        <v>123.84873499999999</v>
      </c>
      <c r="C167" s="2">
        <v>1</v>
      </c>
      <c r="H167">
        <v>110.47160699999999</v>
      </c>
      <c r="I167" s="1">
        <v>4</v>
      </c>
      <c r="P167">
        <v>2</v>
      </c>
      <c r="Q167" t="str">
        <f>CONCATENATE(C167,E167,G167,I167)</f>
        <v>14</v>
      </c>
      <c r="R167">
        <v>3</v>
      </c>
      <c r="T167" t="s">
        <v>248</v>
      </c>
      <c r="AU167">
        <v>3</v>
      </c>
      <c r="AV167">
        <v>3613</v>
      </c>
      <c r="AW167">
        <f>($AV$191-$AV$188)/200</f>
        <v>0.13500000000000001</v>
      </c>
    </row>
    <row r="168" spans="1:49" x14ac:dyDescent="0.25">
      <c r="A168">
        <v>903</v>
      </c>
      <c r="B168">
        <v>123.84873499999999</v>
      </c>
      <c r="C168" s="2">
        <v>1</v>
      </c>
      <c r="H168">
        <v>110.47160699999999</v>
      </c>
      <c r="I168" s="1">
        <v>4</v>
      </c>
      <c r="P168">
        <v>2</v>
      </c>
      <c r="Q168" t="str">
        <f>CONCATENATE(C168,E168,G168,I168)</f>
        <v>14</v>
      </c>
      <c r="R168">
        <v>4</v>
      </c>
      <c r="T168" t="s">
        <v>244</v>
      </c>
      <c r="AU168">
        <v>4</v>
      </c>
      <c r="AV168">
        <v>3630</v>
      </c>
      <c r="AW168">
        <f>($AV$192-$AV$189)/200</f>
        <v>0.125</v>
      </c>
    </row>
    <row r="169" spans="1:49" x14ac:dyDescent="0.25">
      <c r="A169">
        <v>904</v>
      </c>
      <c r="B169">
        <v>123.84873499999999</v>
      </c>
      <c r="C169" s="2">
        <v>1</v>
      </c>
      <c r="H169">
        <v>110.47160699999999</v>
      </c>
      <c r="I169" s="1">
        <v>4</v>
      </c>
      <c r="P169">
        <v>2</v>
      </c>
      <c r="Q169" t="str">
        <f>CONCATENATE(C169,E169,G169,I169)</f>
        <v>14</v>
      </c>
      <c r="R169">
        <v>1</v>
      </c>
      <c r="T169" t="s">
        <v>246</v>
      </c>
      <c r="AU169">
        <v>1</v>
      </c>
      <c r="AV169">
        <v>3631</v>
      </c>
      <c r="AW169">
        <f>($AV$193-$AV$190)/200</f>
        <v>8.5000000000000006E-2</v>
      </c>
    </row>
    <row r="170" spans="1:49" x14ac:dyDescent="0.25">
      <c r="A170">
        <v>905</v>
      </c>
      <c r="B170">
        <v>123.84873499999999</v>
      </c>
      <c r="C170" s="2">
        <v>1</v>
      </c>
      <c r="H170">
        <v>110.47160699999999</v>
      </c>
      <c r="I170" s="1">
        <v>4</v>
      </c>
      <c r="P170">
        <v>2</v>
      </c>
      <c r="Q170" t="str">
        <f>CONCATENATE(C170,E170,G170,I170)</f>
        <v>14</v>
      </c>
      <c r="R170">
        <v>2</v>
      </c>
      <c r="T170" t="s">
        <v>247</v>
      </c>
      <c r="AU170">
        <v>2</v>
      </c>
      <c r="AV170">
        <v>3648</v>
      </c>
      <c r="AW170">
        <f>($AV$194-$AV$191)/200</f>
        <v>0.1</v>
      </c>
    </row>
    <row r="171" spans="1:49" x14ac:dyDescent="0.25">
      <c r="A171">
        <v>906</v>
      </c>
      <c r="B171">
        <v>123.84873499999999</v>
      </c>
      <c r="C171" s="2">
        <v>1</v>
      </c>
      <c r="H171">
        <v>110.47160699999999</v>
      </c>
      <c r="I171" s="1">
        <v>4</v>
      </c>
      <c r="P171">
        <v>2</v>
      </c>
      <c r="Q171" t="str">
        <f>CONCATENATE(C171,E171,G171,I171)</f>
        <v>14</v>
      </c>
      <c r="R171">
        <v>3</v>
      </c>
      <c r="T171" t="s">
        <v>248</v>
      </c>
      <c r="AU171">
        <v>3</v>
      </c>
      <c r="AV171">
        <v>3653</v>
      </c>
      <c r="AW171">
        <f>($AV$195-$AV$192)/200</f>
        <v>0.13500000000000001</v>
      </c>
    </row>
    <row r="172" spans="1:49" x14ac:dyDescent="0.25">
      <c r="A172">
        <v>907</v>
      </c>
      <c r="B172">
        <v>123.84873499999999</v>
      </c>
      <c r="C172" s="2">
        <v>1</v>
      </c>
      <c r="H172">
        <v>110.47160699999999</v>
      </c>
      <c r="I172" s="1">
        <v>4</v>
      </c>
      <c r="P172">
        <v>2</v>
      </c>
      <c r="Q172" t="str">
        <f>CONCATENATE(C172,E172,G172,I172)</f>
        <v>14</v>
      </c>
      <c r="R172">
        <v>1</v>
      </c>
      <c r="T172" t="s">
        <v>244</v>
      </c>
      <c r="AU172">
        <v>1</v>
      </c>
      <c r="AV172">
        <v>3669</v>
      </c>
      <c r="AW172">
        <f>($AV$196-$AV$193)/200</f>
        <v>0.13</v>
      </c>
    </row>
    <row r="173" spans="1:49" x14ac:dyDescent="0.25">
      <c r="A173">
        <v>908</v>
      </c>
      <c r="B173">
        <v>123.84873499999999</v>
      </c>
      <c r="C173" s="2">
        <v>1</v>
      </c>
      <c r="H173">
        <v>110.47160699999999</v>
      </c>
      <c r="I173" s="1">
        <v>4</v>
      </c>
      <c r="P173">
        <v>2</v>
      </c>
      <c r="Q173" t="str">
        <f>CONCATENATE(C173,E173,G173,I173)</f>
        <v>14</v>
      </c>
      <c r="R173">
        <v>4</v>
      </c>
      <c r="T173" t="s">
        <v>246</v>
      </c>
      <c r="AU173">
        <v>4</v>
      </c>
      <c r="AV173">
        <v>3673</v>
      </c>
      <c r="AW173">
        <f>($AV$197-$AV$194)/200</f>
        <v>0.09</v>
      </c>
    </row>
    <row r="174" spans="1:49" x14ac:dyDescent="0.25">
      <c r="A174">
        <v>909</v>
      </c>
      <c r="B174">
        <v>123.84873499999999</v>
      </c>
      <c r="C174" s="2">
        <v>1</v>
      </c>
      <c r="H174">
        <v>110.47160699999999</v>
      </c>
      <c r="I174" s="1">
        <v>4</v>
      </c>
      <c r="P174">
        <v>2</v>
      </c>
      <c r="Q174" t="str">
        <f>CONCATENATE(C174,E174,G174,I174)</f>
        <v>14</v>
      </c>
      <c r="R174">
        <v>2</v>
      </c>
      <c r="T174" t="s">
        <v>247</v>
      </c>
      <c r="AU174">
        <v>2</v>
      </c>
      <c r="AV174">
        <v>3687</v>
      </c>
      <c r="AW174">
        <f>($AV$198-$AV$195)/200</f>
        <v>0.105</v>
      </c>
    </row>
    <row r="175" spans="1:49" x14ac:dyDescent="0.25">
      <c r="A175">
        <v>910</v>
      </c>
      <c r="B175">
        <v>123.84873499999999</v>
      </c>
      <c r="C175" s="2">
        <v>1</v>
      </c>
      <c r="H175">
        <v>110.47160699999999</v>
      </c>
      <c r="I175" s="1">
        <v>4</v>
      </c>
      <c r="P175">
        <v>2</v>
      </c>
      <c r="Q175" t="str">
        <f>CONCATENATE(C175,E175,G175,I175)</f>
        <v>14</v>
      </c>
      <c r="R175">
        <v>3</v>
      </c>
      <c r="T175" t="s">
        <v>248</v>
      </c>
      <c r="AU175">
        <v>3</v>
      </c>
      <c r="AV175">
        <v>3697</v>
      </c>
      <c r="AW175">
        <f>($AV$199-$AV$196)/200</f>
        <v>0.14499999999999999</v>
      </c>
    </row>
    <row r="176" spans="1:49" x14ac:dyDescent="0.25">
      <c r="A176">
        <v>911</v>
      </c>
      <c r="B176">
        <v>123.84873499999999</v>
      </c>
      <c r="C176" s="2">
        <v>1</v>
      </c>
      <c r="H176">
        <v>110.47160699999999</v>
      </c>
      <c r="I176" s="1">
        <v>4</v>
      </c>
      <c r="P176">
        <v>2</v>
      </c>
      <c r="Q176" t="str">
        <f>CONCATENATE(C176,E176,G176,I176)</f>
        <v>14</v>
      </c>
      <c r="R176">
        <v>1</v>
      </c>
      <c r="T176" t="s">
        <v>244</v>
      </c>
      <c r="AU176">
        <v>1</v>
      </c>
      <c r="AV176">
        <v>3708</v>
      </c>
      <c r="AW176">
        <f>($AV$200-$AV$197)/200</f>
        <v>0.115</v>
      </c>
    </row>
    <row r="177" spans="1:49" x14ac:dyDescent="0.25">
      <c r="A177">
        <v>912</v>
      </c>
      <c r="B177">
        <v>123.84873499999999</v>
      </c>
      <c r="C177" s="2">
        <v>1</v>
      </c>
      <c r="H177">
        <v>110.47160699999999</v>
      </c>
      <c r="I177" s="1">
        <v>4</v>
      </c>
      <c r="P177">
        <v>2</v>
      </c>
      <c r="Q177" t="str">
        <f>CONCATENATE(C177,E177,G177,I177)</f>
        <v>14</v>
      </c>
      <c r="R177">
        <v>4</v>
      </c>
      <c r="T177" t="s">
        <v>246</v>
      </c>
      <c r="AU177">
        <v>4</v>
      </c>
      <c r="AV177">
        <v>3725</v>
      </c>
      <c r="AW177">
        <f>($AV$201-$AV$198)/200</f>
        <v>0.105</v>
      </c>
    </row>
    <row r="178" spans="1:49" x14ac:dyDescent="0.25">
      <c r="A178">
        <v>913</v>
      </c>
      <c r="B178">
        <v>123.84873499999999</v>
      </c>
      <c r="C178" s="2">
        <v>1</v>
      </c>
      <c r="H178">
        <v>110.47160699999999</v>
      </c>
      <c r="I178" s="1">
        <v>4</v>
      </c>
      <c r="P178">
        <v>2</v>
      </c>
      <c r="Q178" t="str">
        <f>CONCATENATE(C178,E178,G178,I178)</f>
        <v>14</v>
      </c>
      <c r="R178">
        <v>2</v>
      </c>
      <c r="T178" t="s">
        <v>247</v>
      </c>
      <c r="AU178">
        <v>2</v>
      </c>
      <c r="AV178">
        <v>3726</v>
      </c>
      <c r="AW178">
        <f>($AV$202-$AV$199)/200</f>
        <v>0.1</v>
      </c>
    </row>
    <row r="179" spans="1:49" x14ac:dyDescent="0.25">
      <c r="A179">
        <v>914</v>
      </c>
      <c r="B179">
        <v>123.84873499999999</v>
      </c>
      <c r="C179" s="2">
        <v>1</v>
      </c>
      <c r="H179">
        <v>110.47160699999999</v>
      </c>
      <c r="I179" s="1">
        <v>4</v>
      </c>
      <c r="P179">
        <v>2</v>
      </c>
      <c r="Q179" t="str">
        <f>CONCATENATE(C179,E179,G179,I179)</f>
        <v>14</v>
      </c>
      <c r="R179">
        <v>3</v>
      </c>
      <c r="T179" t="s">
        <v>262</v>
      </c>
      <c r="AU179">
        <v>3</v>
      </c>
      <c r="AV179">
        <v>3738</v>
      </c>
      <c r="AW179">
        <f>($AV$203-$AV$200)/200</f>
        <v>0.155</v>
      </c>
    </row>
    <row r="180" spans="1:49" x14ac:dyDescent="0.25">
      <c r="A180">
        <v>915</v>
      </c>
      <c r="B180">
        <v>123.84873499999999</v>
      </c>
      <c r="C180" s="2">
        <v>1</v>
      </c>
      <c r="H180">
        <v>110.741783</v>
      </c>
      <c r="I180" s="1">
        <v>4</v>
      </c>
      <c r="P180">
        <v>2</v>
      </c>
      <c r="Q180" t="str">
        <f>CONCATENATE(C180,E180,G180,I180)</f>
        <v>14</v>
      </c>
      <c r="R180">
        <v>1</v>
      </c>
      <c r="T180" t="s">
        <v>241</v>
      </c>
      <c r="AU180">
        <v>1</v>
      </c>
      <c r="AV180">
        <v>3744</v>
      </c>
      <c r="AW180">
        <f>($AV$204-$AV$201)/200</f>
        <v>0.115</v>
      </c>
    </row>
    <row r="181" spans="1:49" x14ac:dyDescent="0.25">
      <c r="A181">
        <v>916</v>
      </c>
      <c r="B181">
        <v>123.84873499999999</v>
      </c>
      <c r="C181" s="2">
        <v>1</v>
      </c>
      <c r="H181">
        <v>110.80940999999999</v>
      </c>
      <c r="I181" s="1">
        <v>4</v>
      </c>
      <c r="P181">
        <v>2</v>
      </c>
      <c r="Q181" t="str">
        <f>CONCATENATE(C181,E181,G181,I181)</f>
        <v>14</v>
      </c>
      <c r="R181">
        <v>2</v>
      </c>
      <c r="T181" t="s">
        <v>234</v>
      </c>
      <c r="AU181">
        <v>2</v>
      </c>
      <c r="AV181">
        <v>3772</v>
      </c>
      <c r="AW181">
        <f>($AV$205-$AV$202)/200</f>
        <v>0.11</v>
      </c>
    </row>
    <row r="182" spans="1:49" x14ac:dyDescent="0.25">
      <c r="A182">
        <v>917</v>
      </c>
      <c r="B182">
        <v>123.84873499999999</v>
      </c>
      <c r="C182" s="2">
        <v>1</v>
      </c>
      <c r="F182">
        <v>119.051851</v>
      </c>
      <c r="G182" s="3">
        <v>3</v>
      </c>
      <c r="H182">
        <v>111.01207199999999</v>
      </c>
      <c r="I182" s="1">
        <v>4</v>
      </c>
      <c r="P182">
        <v>3</v>
      </c>
      <c r="Q182" t="str">
        <f>CONCATENATE(C182,E182,G182,I182)</f>
        <v>134</v>
      </c>
      <c r="R182">
        <v>4</v>
      </c>
      <c r="T182" t="s">
        <v>242</v>
      </c>
      <c r="AU182">
        <v>4</v>
      </c>
      <c r="AV182">
        <v>3785</v>
      </c>
      <c r="AW182">
        <f>($AV$206-$AV$203)/200</f>
        <v>0.1</v>
      </c>
    </row>
    <row r="183" spans="1:49" x14ac:dyDescent="0.25">
      <c r="A183">
        <v>918</v>
      </c>
      <c r="B183">
        <v>123.84873499999999</v>
      </c>
      <c r="C183" s="2">
        <v>1</v>
      </c>
      <c r="F183">
        <v>119.051851</v>
      </c>
      <c r="G183" s="3">
        <v>3</v>
      </c>
      <c r="H183">
        <v>111.079588</v>
      </c>
      <c r="I183" s="1">
        <v>4</v>
      </c>
      <c r="P183">
        <v>3</v>
      </c>
      <c r="Q183" t="str">
        <f>CONCATENATE(C183,E183,G183,I183)</f>
        <v>134</v>
      </c>
      <c r="R183">
        <v>3</v>
      </c>
      <c r="T183" t="s">
        <v>240</v>
      </c>
      <c r="AU183">
        <v>3</v>
      </c>
      <c r="AV183">
        <v>3790</v>
      </c>
      <c r="AW183">
        <f>($AV$207-$AV$204)/200</f>
        <v>0.14499999999999999</v>
      </c>
    </row>
    <row r="184" spans="1:49" x14ac:dyDescent="0.25">
      <c r="A184">
        <v>919</v>
      </c>
      <c r="B184">
        <v>123.84873499999999</v>
      </c>
      <c r="C184" s="2">
        <v>1</v>
      </c>
      <c r="F184">
        <v>119.051851</v>
      </c>
      <c r="G184" s="3">
        <v>3</v>
      </c>
      <c r="P184">
        <v>2</v>
      </c>
      <c r="Q184" t="str">
        <f>CONCATENATE(C184,E184,G184,I184)</f>
        <v>13</v>
      </c>
      <c r="R184">
        <v>1</v>
      </c>
      <c r="T184" t="s">
        <v>241</v>
      </c>
      <c r="AU184">
        <v>1</v>
      </c>
      <c r="AV184">
        <v>3795</v>
      </c>
      <c r="AW184">
        <f>($AV$208-$AV$205)/200</f>
        <v>0.13</v>
      </c>
    </row>
    <row r="185" spans="1:49" x14ac:dyDescent="0.25">
      <c r="A185">
        <v>920</v>
      </c>
      <c r="F185">
        <v>119.051851</v>
      </c>
      <c r="G185" s="3">
        <v>3</v>
      </c>
      <c r="P185">
        <v>1</v>
      </c>
      <c r="Q185" t="str">
        <f>CONCATENATE(C185,E185,G185,I185)</f>
        <v>3</v>
      </c>
      <c r="R185" t="s">
        <v>22</v>
      </c>
      <c r="T185" t="s">
        <v>234</v>
      </c>
      <c r="AU185" t="s">
        <v>22</v>
      </c>
      <c r="AV185">
        <v>3802</v>
      </c>
      <c r="AW185">
        <f>($AV$209-$AV$206)/200</f>
        <v>0.12</v>
      </c>
    </row>
    <row r="186" spans="1:49" x14ac:dyDescent="0.25">
      <c r="A186">
        <v>921</v>
      </c>
      <c r="F186">
        <v>119.051851</v>
      </c>
      <c r="G186" s="3">
        <v>3</v>
      </c>
      <c r="P186">
        <v>1</v>
      </c>
      <c r="Q186" t="str">
        <f>CONCATENATE(C186,E186,G186,I186)</f>
        <v>3</v>
      </c>
      <c r="R186" t="s">
        <v>22</v>
      </c>
      <c r="T186" t="s">
        <v>242</v>
      </c>
      <c r="AU186" t="s">
        <v>22</v>
      </c>
      <c r="AV186">
        <v>3922</v>
      </c>
      <c r="AW186">
        <f>($AV$210-$AV$207)/200</f>
        <v>0.12</v>
      </c>
    </row>
    <row r="187" spans="1:49" x14ac:dyDescent="0.25">
      <c r="A187">
        <v>922</v>
      </c>
      <c r="D187">
        <v>143.969371</v>
      </c>
      <c r="E187" s="4">
        <v>2</v>
      </c>
      <c r="F187">
        <v>119.051851</v>
      </c>
      <c r="G187" s="3">
        <v>3</v>
      </c>
      <c r="P187">
        <v>2</v>
      </c>
      <c r="Q187" t="str">
        <f>CONCATENATE(C187,E187,G187,I187)</f>
        <v>23</v>
      </c>
      <c r="R187">
        <v>2</v>
      </c>
      <c r="T187" t="s">
        <v>240</v>
      </c>
      <c r="AU187">
        <v>2</v>
      </c>
      <c r="AV187">
        <v>3932</v>
      </c>
      <c r="AW187">
        <f>($AV$211-$AV$208)/200</f>
        <v>0.13500000000000001</v>
      </c>
    </row>
    <row r="188" spans="1:49" x14ac:dyDescent="0.25">
      <c r="A188">
        <v>923</v>
      </c>
      <c r="D188">
        <v>143.969371</v>
      </c>
      <c r="E188" s="4">
        <v>2</v>
      </c>
      <c r="F188">
        <v>119.051851</v>
      </c>
      <c r="G188" s="3">
        <v>3</v>
      </c>
      <c r="P188">
        <v>2</v>
      </c>
      <c r="Q188" t="str">
        <f>CONCATENATE(C188,E188,G188,I188)</f>
        <v>23</v>
      </c>
      <c r="R188">
        <v>4</v>
      </c>
      <c r="T188" t="s">
        <v>241</v>
      </c>
      <c r="AU188">
        <v>4</v>
      </c>
      <c r="AV188">
        <v>3936</v>
      </c>
      <c r="AW188">
        <f>($AV$212-$AV$209)/200</f>
        <v>0.14000000000000001</v>
      </c>
    </row>
    <row r="189" spans="1:49" x14ac:dyDescent="0.25">
      <c r="A189">
        <v>924</v>
      </c>
      <c r="D189">
        <v>143.969371</v>
      </c>
      <c r="E189" s="4">
        <v>2</v>
      </c>
      <c r="F189">
        <v>119.051851</v>
      </c>
      <c r="G189" s="3">
        <v>3</v>
      </c>
      <c r="P189">
        <v>2</v>
      </c>
      <c r="Q189" t="str">
        <f>CONCATENATE(C189,E189,G189,I189)</f>
        <v>23</v>
      </c>
      <c r="R189">
        <v>3</v>
      </c>
      <c r="T189" t="s">
        <v>234</v>
      </c>
      <c r="AU189">
        <v>3</v>
      </c>
      <c r="AV189">
        <v>3940</v>
      </c>
      <c r="AW189">
        <f>($AV$213-$AV$210)/200</f>
        <v>0.11</v>
      </c>
    </row>
    <row r="190" spans="1:49" x14ac:dyDescent="0.25">
      <c r="A190">
        <v>925</v>
      </c>
      <c r="D190">
        <v>143.969371</v>
      </c>
      <c r="E190" s="4">
        <v>2</v>
      </c>
      <c r="F190">
        <v>119.051851</v>
      </c>
      <c r="G190" s="3">
        <v>3</v>
      </c>
      <c r="P190">
        <v>2</v>
      </c>
      <c r="Q190" t="str">
        <f>CONCATENATE(C190,E190,G190,I190)</f>
        <v>23</v>
      </c>
      <c r="R190">
        <v>1</v>
      </c>
      <c r="T190" t="s">
        <v>242</v>
      </c>
      <c r="AU190">
        <v>1</v>
      </c>
      <c r="AV190">
        <v>3952</v>
      </c>
      <c r="AW190">
        <f>($AV$214-$AV$211)/200</f>
        <v>0.125</v>
      </c>
    </row>
    <row r="191" spans="1:49" x14ac:dyDescent="0.25">
      <c r="A191">
        <v>926</v>
      </c>
      <c r="D191">
        <v>143.969371</v>
      </c>
      <c r="E191" s="4">
        <v>2</v>
      </c>
      <c r="F191">
        <v>119.051851</v>
      </c>
      <c r="G191" s="3">
        <v>3</v>
      </c>
      <c r="P191">
        <v>2</v>
      </c>
      <c r="Q191" t="str">
        <f>CONCATENATE(C191,E191,G191,I191)</f>
        <v>23</v>
      </c>
      <c r="R191">
        <v>2</v>
      </c>
      <c r="T191" t="s">
        <v>240</v>
      </c>
      <c r="AU191">
        <v>2</v>
      </c>
      <c r="AV191">
        <v>3963</v>
      </c>
      <c r="AW191">
        <f>($AV$215-$AV$212)/200</f>
        <v>0.125</v>
      </c>
    </row>
    <row r="192" spans="1:49" x14ac:dyDescent="0.25">
      <c r="A192">
        <v>927</v>
      </c>
      <c r="D192">
        <v>143.969371</v>
      </c>
      <c r="E192" s="4">
        <v>2</v>
      </c>
      <c r="F192">
        <v>119.051851</v>
      </c>
      <c r="G192" s="3">
        <v>3</v>
      </c>
      <c r="P192">
        <v>2</v>
      </c>
      <c r="Q192" t="str">
        <f>CONCATENATE(C192,E192,G192,I192)</f>
        <v>23</v>
      </c>
      <c r="R192">
        <v>4</v>
      </c>
      <c r="T192" t="s">
        <v>241</v>
      </c>
      <c r="AU192">
        <v>4</v>
      </c>
      <c r="AV192">
        <v>3965</v>
      </c>
      <c r="AW192">
        <f>($AV$216-$AV$213)/200</f>
        <v>0.16500000000000001</v>
      </c>
    </row>
    <row r="193" spans="1:49" x14ac:dyDescent="0.25">
      <c r="A193">
        <v>928</v>
      </c>
      <c r="D193">
        <v>143.969371</v>
      </c>
      <c r="E193" s="4">
        <v>2</v>
      </c>
      <c r="F193">
        <v>119.25451199999999</v>
      </c>
      <c r="G193" s="3">
        <v>3</v>
      </c>
      <c r="P193">
        <v>2</v>
      </c>
      <c r="Q193" t="str">
        <f>CONCATENATE(C193,E193,G193,I193)</f>
        <v>23</v>
      </c>
      <c r="R193">
        <v>3</v>
      </c>
      <c r="T193" t="s">
        <v>234</v>
      </c>
      <c r="AU193">
        <v>3</v>
      </c>
      <c r="AV193">
        <v>3969</v>
      </c>
      <c r="AW193">
        <f>($AV$217-$AV$214)/200</f>
        <v>0.11</v>
      </c>
    </row>
    <row r="194" spans="1:49" x14ac:dyDescent="0.25">
      <c r="A194">
        <v>929</v>
      </c>
      <c r="D194">
        <v>143.969371</v>
      </c>
      <c r="E194" s="4">
        <v>2</v>
      </c>
      <c r="F194">
        <v>119.25451199999999</v>
      </c>
      <c r="G194" s="3">
        <v>3</v>
      </c>
      <c r="P194">
        <v>2</v>
      </c>
      <c r="Q194" t="str">
        <f>CONCATENATE(C194,E194,G194,I194)</f>
        <v>23</v>
      </c>
      <c r="R194">
        <v>1</v>
      </c>
      <c r="T194" t="s">
        <v>242</v>
      </c>
      <c r="AU194">
        <v>1</v>
      </c>
      <c r="AV194">
        <v>3983</v>
      </c>
      <c r="AW194">
        <f>($AV$218-$AV$215)/200</f>
        <v>0.155</v>
      </c>
    </row>
    <row r="195" spans="1:49" x14ac:dyDescent="0.25">
      <c r="A195">
        <v>930</v>
      </c>
      <c r="D195">
        <v>143.969371</v>
      </c>
      <c r="E195" s="4">
        <v>2</v>
      </c>
      <c r="F195">
        <v>119.25451199999999</v>
      </c>
      <c r="G195" s="3">
        <v>3</v>
      </c>
      <c r="P195">
        <v>2</v>
      </c>
      <c r="Q195" t="str">
        <f>CONCATENATE(C195,E195,G195,I195)</f>
        <v>23</v>
      </c>
      <c r="R195">
        <v>2</v>
      </c>
      <c r="T195" t="s">
        <v>240</v>
      </c>
      <c r="AU195">
        <v>2</v>
      </c>
      <c r="AV195">
        <v>3992</v>
      </c>
      <c r="AW195">
        <f>($AV$219-$AV$216)/200</f>
        <v>0.11</v>
      </c>
    </row>
    <row r="196" spans="1:49" x14ac:dyDescent="0.25">
      <c r="A196">
        <v>931</v>
      </c>
      <c r="D196">
        <v>143.969371</v>
      </c>
      <c r="E196" s="4">
        <v>2</v>
      </c>
      <c r="F196">
        <v>119.25451199999999</v>
      </c>
      <c r="G196" s="3">
        <v>3</v>
      </c>
      <c r="P196">
        <v>2</v>
      </c>
      <c r="Q196" t="str">
        <f>CONCATENATE(C196,E196,G196,I196)</f>
        <v>23</v>
      </c>
      <c r="R196">
        <v>4</v>
      </c>
      <c r="T196" t="s">
        <v>241</v>
      </c>
      <c r="AU196">
        <v>4</v>
      </c>
      <c r="AV196">
        <v>3995</v>
      </c>
      <c r="AW196">
        <f>($AV$220-$AV$217)/200</f>
        <v>0.17499999999999999</v>
      </c>
    </row>
    <row r="197" spans="1:49" x14ac:dyDescent="0.25">
      <c r="A197">
        <v>932</v>
      </c>
      <c r="D197">
        <v>143.969371</v>
      </c>
      <c r="E197" s="4">
        <v>2</v>
      </c>
      <c r="F197">
        <v>119.32213899999999</v>
      </c>
      <c r="G197" s="3">
        <v>3</v>
      </c>
      <c r="P197">
        <v>2</v>
      </c>
      <c r="Q197" t="str">
        <f>CONCATENATE(C197,E197,G197,I197)</f>
        <v>23</v>
      </c>
      <c r="R197">
        <v>3</v>
      </c>
      <c r="T197" t="s">
        <v>234</v>
      </c>
      <c r="AU197">
        <v>3</v>
      </c>
      <c r="AV197">
        <v>4001</v>
      </c>
      <c r="AW197">
        <f>($AV$221-$AV$218)/200</f>
        <v>0.1</v>
      </c>
    </row>
    <row r="198" spans="1:49" x14ac:dyDescent="0.25">
      <c r="A198">
        <v>933</v>
      </c>
      <c r="D198">
        <v>143.969371</v>
      </c>
      <c r="E198" s="4">
        <v>2</v>
      </c>
      <c r="F198">
        <v>119.38965499999999</v>
      </c>
      <c r="G198" s="3">
        <v>3</v>
      </c>
      <c r="P198">
        <v>2</v>
      </c>
      <c r="Q198" t="str">
        <f>CONCATENATE(C198,E198,G198,I198)</f>
        <v>23</v>
      </c>
      <c r="R198">
        <v>1</v>
      </c>
      <c r="T198" t="s">
        <v>242</v>
      </c>
      <c r="AU198">
        <v>1</v>
      </c>
      <c r="AV198">
        <v>4013</v>
      </c>
      <c r="AW198">
        <f>($AV$222-$AV$219)/200</f>
        <v>0.17</v>
      </c>
    </row>
    <row r="199" spans="1:49" x14ac:dyDescent="0.25">
      <c r="A199">
        <v>934</v>
      </c>
      <c r="D199">
        <v>143.969371</v>
      </c>
      <c r="E199" s="4">
        <v>2</v>
      </c>
      <c r="F199">
        <v>119.659943</v>
      </c>
      <c r="G199" s="3">
        <v>3</v>
      </c>
      <c r="P199">
        <v>2</v>
      </c>
      <c r="Q199" t="str">
        <f>CONCATENATE(C199,E199,G199,I199)</f>
        <v>23</v>
      </c>
      <c r="R199">
        <v>2</v>
      </c>
      <c r="T199" t="s">
        <v>240</v>
      </c>
      <c r="AU199">
        <v>2</v>
      </c>
      <c r="AV199">
        <v>4024</v>
      </c>
      <c r="AW199">
        <f>($AV$223-$AV$220)/200</f>
        <v>0.11</v>
      </c>
    </row>
    <row r="200" spans="1:49" x14ac:dyDescent="0.25">
      <c r="A200">
        <v>935</v>
      </c>
      <c r="D200">
        <v>143.969371</v>
      </c>
      <c r="E200" s="4">
        <v>2</v>
      </c>
      <c r="P200">
        <v>1</v>
      </c>
      <c r="Q200" t="str">
        <f>CONCATENATE(C200,E200,G200,I200)</f>
        <v>2</v>
      </c>
      <c r="R200">
        <v>4</v>
      </c>
      <c r="T200" t="s">
        <v>241</v>
      </c>
      <c r="AU200">
        <v>4</v>
      </c>
      <c r="AV200">
        <v>4024</v>
      </c>
      <c r="AW200">
        <f>($AV$224-$AV$221)/200</f>
        <v>0.185</v>
      </c>
    </row>
    <row r="201" spans="1:49" x14ac:dyDescent="0.25">
      <c r="A201">
        <v>936</v>
      </c>
      <c r="D201">
        <v>143.969371</v>
      </c>
      <c r="E201" s="4">
        <v>2</v>
      </c>
      <c r="P201">
        <v>1</v>
      </c>
      <c r="Q201" t="str">
        <f>CONCATENATE(C201,E201,G201,I201)</f>
        <v>2</v>
      </c>
      <c r="R201">
        <v>3</v>
      </c>
      <c r="T201" t="s">
        <v>234</v>
      </c>
      <c r="AU201">
        <v>3</v>
      </c>
      <c r="AV201">
        <v>4034</v>
      </c>
      <c r="AW201">
        <f>($AV$225-$AV$222)/200</f>
        <v>0.115</v>
      </c>
    </row>
    <row r="202" spans="1:49" x14ac:dyDescent="0.25">
      <c r="A202">
        <v>937</v>
      </c>
      <c r="D202">
        <v>143.969371</v>
      </c>
      <c r="E202" s="4">
        <v>2</v>
      </c>
      <c r="P202">
        <v>1</v>
      </c>
      <c r="Q202" t="str">
        <f>CONCATENATE(C202,E202,G202,I202)</f>
        <v>2</v>
      </c>
      <c r="R202">
        <v>1</v>
      </c>
      <c r="T202" t="s">
        <v>242</v>
      </c>
      <c r="AU202">
        <v>1</v>
      </c>
      <c r="AV202">
        <v>4044</v>
      </c>
      <c r="AW202">
        <f>($AV$226-$AV$223)/200</f>
        <v>0.19</v>
      </c>
    </row>
    <row r="203" spans="1:49" x14ac:dyDescent="0.25">
      <c r="A203">
        <v>938</v>
      </c>
      <c r="P203">
        <v>0</v>
      </c>
      <c r="Q203" t="str">
        <f>CONCATENATE(C203,E203,G203,I203)</f>
        <v/>
      </c>
      <c r="R203">
        <v>4</v>
      </c>
      <c r="T203" t="s">
        <v>240</v>
      </c>
      <c r="AU203">
        <v>4</v>
      </c>
      <c r="AV203">
        <v>4055</v>
      </c>
      <c r="AW203">
        <f>($AV$227-$AV$224)/200</f>
        <v>0.14000000000000001</v>
      </c>
    </row>
    <row r="204" spans="1:49" x14ac:dyDescent="0.25">
      <c r="A204">
        <v>939</v>
      </c>
      <c r="H204">
        <v>129.59140399999998</v>
      </c>
      <c r="I204" s="1">
        <v>4</v>
      </c>
      <c r="P204">
        <v>1</v>
      </c>
      <c r="Q204" t="str">
        <f>CONCATENATE(C204,E204,G204,I204)</f>
        <v>4</v>
      </c>
      <c r="R204">
        <v>2</v>
      </c>
      <c r="T204" t="s">
        <v>257</v>
      </c>
      <c r="AU204">
        <v>2</v>
      </c>
      <c r="AV204">
        <v>4057</v>
      </c>
      <c r="AW204">
        <f>($AV$233-$AV$230)/200</f>
        <v>0.12</v>
      </c>
    </row>
    <row r="205" spans="1:49" x14ac:dyDescent="0.25">
      <c r="A205">
        <v>940</v>
      </c>
      <c r="B205">
        <v>152.08568099999999</v>
      </c>
      <c r="C205" s="2">
        <v>1</v>
      </c>
      <c r="H205">
        <v>129.59140399999998</v>
      </c>
      <c r="I205" s="1">
        <v>4</v>
      </c>
      <c r="P205">
        <v>2</v>
      </c>
      <c r="Q205" t="str">
        <f>CONCATENATE(C205,E205,G205,I205)</f>
        <v>14</v>
      </c>
      <c r="R205">
        <v>3</v>
      </c>
      <c r="T205" t="s">
        <v>258</v>
      </c>
      <c r="AU205">
        <v>3</v>
      </c>
      <c r="AV205">
        <v>4066</v>
      </c>
      <c r="AW205">
        <f>($AV$234-$AV$231)/200</f>
        <v>0.11</v>
      </c>
    </row>
    <row r="206" spans="1:49" x14ac:dyDescent="0.25">
      <c r="A206">
        <v>941</v>
      </c>
      <c r="B206">
        <v>152.08568099999999</v>
      </c>
      <c r="C206" s="2">
        <v>1</v>
      </c>
      <c r="H206">
        <v>129.59140399999998</v>
      </c>
      <c r="I206" s="1">
        <v>4</v>
      </c>
      <c r="P206">
        <v>2</v>
      </c>
      <c r="Q206" t="str">
        <f>CONCATENATE(C206,E206,G206,I206)</f>
        <v>14</v>
      </c>
      <c r="R206">
        <v>1</v>
      </c>
      <c r="T206" t="s">
        <v>261</v>
      </c>
      <c r="AU206">
        <v>1</v>
      </c>
      <c r="AV206">
        <v>4075</v>
      </c>
      <c r="AW206">
        <f>($AV$235-$AV$232)/200</f>
        <v>0.11</v>
      </c>
    </row>
    <row r="207" spans="1:49" x14ac:dyDescent="0.25">
      <c r="A207">
        <v>942</v>
      </c>
      <c r="B207">
        <v>152.08568099999999</v>
      </c>
      <c r="C207" s="2">
        <v>1</v>
      </c>
      <c r="H207">
        <v>129.59140399999998</v>
      </c>
      <c r="I207" s="1">
        <v>4</v>
      </c>
      <c r="P207">
        <v>2</v>
      </c>
      <c r="Q207" t="str">
        <f>CONCATENATE(C207,E207,G207,I207)</f>
        <v>14</v>
      </c>
      <c r="R207">
        <v>4</v>
      </c>
      <c r="T207" t="s">
        <v>232</v>
      </c>
      <c r="AU207">
        <v>4</v>
      </c>
      <c r="AV207">
        <v>4086</v>
      </c>
      <c r="AW207">
        <f>($AV$236-$AV$233)/200</f>
        <v>9.5000000000000001E-2</v>
      </c>
    </row>
    <row r="208" spans="1:49" x14ac:dyDescent="0.25">
      <c r="A208">
        <v>943</v>
      </c>
      <c r="B208">
        <v>152.08568099999999</v>
      </c>
      <c r="C208" s="2">
        <v>1</v>
      </c>
      <c r="H208">
        <v>129.59140399999998</v>
      </c>
      <c r="I208" s="1">
        <v>4</v>
      </c>
      <c r="P208">
        <v>2</v>
      </c>
      <c r="Q208" t="str">
        <f>CONCATENATE(C208,E208,G208,I208)</f>
        <v>14</v>
      </c>
      <c r="R208">
        <v>2</v>
      </c>
      <c r="T208" t="s">
        <v>257</v>
      </c>
      <c r="AU208">
        <v>2</v>
      </c>
      <c r="AV208">
        <v>4092</v>
      </c>
      <c r="AW208">
        <f>($AV$237-$AV$234)/200</f>
        <v>0.125</v>
      </c>
    </row>
    <row r="209" spans="1:49" x14ac:dyDescent="0.25">
      <c r="A209">
        <v>944</v>
      </c>
      <c r="B209">
        <v>152.08568099999999</v>
      </c>
      <c r="C209" s="2">
        <v>1</v>
      </c>
      <c r="H209">
        <v>129.59140399999998</v>
      </c>
      <c r="I209" s="1">
        <v>4</v>
      </c>
      <c r="P209">
        <v>2</v>
      </c>
      <c r="Q209" t="str">
        <f>CONCATENATE(C209,E209,G209,I209)</f>
        <v>14</v>
      </c>
      <c r="R209">
        <v>3</v>
      </c>
      <c r="T209" t="s">
        <v>258</v>
      </c>
      <c r="AU209">
        <v>3</v>
      </c>
      <c r="AV209">
        <v>4099</v>
      </c>
      <c r="AW209">
        <f>($AV$238-$AV$235)/200</f>
        <v>0.105</v>
      </c>
    </row>
    <row r="210" spans="1:49" x14ac:dyDescent="0.25">
      <c r="A210">
        <v>945</v>
      </c>
      <c r="B210">
        <v>152.08568099999999</v>
      </c>
      <c r="C210" s="2">
        <v>1</v>
      </c>
      <c r="H210">
        <v>129.59140399999998</v>
      </c>
      <c r="I210" s="1">
        <v>4</v>
      </c>
      <c r="P210">
        <v>2</v>
      </c>
      <c r="Q210" t="str">
        <f>CONCATENATE(C210,E210,G210,I210)</f>
        <v>14</v>
      </c>
      <c r="R210">
        <v>1</v>
      </c>
      <c r="T210" t="s">
        <v>261</v>
      </c>
      <c r="AU210">
        <v>1</v>
      </c>
      <c r="AV210">
        <v>4110</v>
      </c>
      <c r="AW210">
        <f>($AV$239-$AV$236)/200</f>
        <v>0.125</v>
      </c>
    </row>
    <row r="211" spans="1:49" x14ac:dyDescent="0.25">
      <c r="A211">
        <v>946</v>
      </c>
      <c r="B211">
        <v>152.08568099999999</v>
      </c>
      <c r="C211" s="2">
        <v>1</v>
      </c>
      <c r="H211">
        <v>129.59140399999998</v>
      </c>
      <c r="I211" s="1">
        <v>4</v>
      </c>
      <c r="P211">
        <v>2</v>
      </c>
      <c r="Q211" t="str">
        <f>CONCATENATE(C211,E211,G211,I211)</f>
        <v>14</v>
      </c>
      <c r="R211">
        <v>4</v>
      </c>
      <c r="T211" t="s">
        <v>232</v>
      </c>
      <c r="AU211">
        <v>4</v>
      </c>
      <c r="AV211">
        <v>4119</v>
      </c>
      <c r="AW211">
        <f>($AV$240-$AV$237)/200</f>
        <v>0.1</v>
      </c>
    </row>
    <row r="212" spans="1:49" x14ac:dyDescent="0.25">
      <c r="A212">
        <v>947</v>
      </c>
      <c r="B212">
        <v>152.08568099999999</v>
      </c>
      <c r="C212" s="2">
        <v>1</v>
      </c>
      <c r="H212">
        <v>129.59140399999998</v>
      </c>
      <c r="I212" s="1">
        <v>4</v>
      </c>
      <c r="P212">
        <v>2</v>
      </c>
      <c r="Q212" t="str">
        <f>CONCATENATE(C212,E212,G212,I212)</f>
        <v>14</v>
      </c>
      <c r="R212">
        <v>2</v>
      </c>
      <c r="T212" t="s">
        <v>257</v>
      </c>
      <c r="AU212">
        <v>2</v>
      </c>
      <c r="AV212">
        <v>4127</v>
      </c>
      <c r="AW212">
        <f>($AV$241-$AV$238)/200</f>
        <v>0.115</v>
      </c>
    </row>
    <row r="213" spans="1:49" x14ac:dyDescent="0.25">
      <c r="A213">
        <v>948</v>
      </c>
      <c r="B213">
        <v>152.08568099999999</v>
      </c>
      <c r="C213" s="2">
        <v>1</v>
      </c>
      <c r="H213">
        <v>129.59140399999998</v>
      </c>
      <c r="I213" s="1">
        <v>4</v>
      </c>
      <c r="P213">
        <v>2</v>
      </c>
      <c r="Q213" t="str">
        <f>CONCATENATE(C213,E213,G213,I213)</f>
        <v>14</v>
      </c>
      <c r="R213">
        <v>3</v>
      </c>
      <c r="T213" t="s">
        <v>258</v>
      </c>
      <c r="AU213">
        <v>3</v>
      </c>
      <c r="AV213">
        <v>4132</v>
      </c>
      <c r="AW213">
        <f>($AV$242-$AV$239)/200</f>
        <v>0.09</v>
      </c>
    </row>
    <row r="214" spans="1:49" x14ac:dyDescent="0.25">
      <c r="A214">
        <v>949</v>
      </c>
      <c r="B214">
        <v>152.08568099999999</v>
      </c>
      <c r="C214" s="2">
        <v>1</v>
      </c>
      <c r="H214">
        <v>129.59140399999998</v>
      </c>
      <c r="I214" s="1">
        <v>4</v>
      </c>
      <c r="P214">
        <v>2</v>
      </c>
      <c r="Q214" t="str">
        <f>CONCATENATE(C214,E214,G214,I214)</f>
        <v>14</v>
      </c>
      <c r="R214">
        <v>1</v>
      </c>
      <c r="T214" t="s">
        <v>261</v>
      </c>
      <c r="AU214">
        <v>1</v>
      </c>
      <c r="AV214">
        <v>4144</v>
      </c>
      <c r="AW214">
        <f>($AV$243-$AV$240)/200</f>
        <v>0.115</v>
      </c>
    </row>
    <row r="215" spans="1:49" x14ac:dyDescent="0.25">
      <c r="A215">
        <v>950</v>
      </c>
      <c r="B215">
        <v>152.08568099999999</v>
      </c>
      <c r="C215" s="2">
        <v>1</v>
      </c>
      <c r="H215">
        <v>129.59140399999998</v>
      </c>
      <c r="I215" s="1">
        <v>4</v>
      </c>
      <c r="P215">
        <v>2</v>
      </c>
      <c r="Q215" t="str">
        <f>CONCATENATE(C215,E215,G215,I215)</f>
        <v>14</v>
      </c>
      <c r="R215">
        <v>4</v>
      </c>
      <c r="T215" t="s">
        <v>232</v>
      </c>
      <c r="AU215">
        <v>4</v>
      </c>
      <c r="AV215">
        <v>4152</v>
      </c>
      <c r="AW215">
        <f>($AV$244-$AV$241)/200</f>
        <v>0.1</v>
      </c>
    </row>
    <row r="216" spans="1:49" x14ac:dyDescent="0.25">
      <c r="A216">
        <v>951</v>
      </c>
      <c r="B216">
        <v>152.08568099999999</v>
      </c>
      <c r="C216" s="2">
        <v>1</v>
      </c>
      <c r="H216">
        <v>129.65891999999999</v>
      </c>
      <c r="I216" s="1">
        <v>4</v>
      </c>
      <c r="P216">
        <v>2</v>
      </c>
      <c r="Q216" t="str">
        <f>CONCATENATE(C216,E216,G216,I216)</f>
        <v>14</v>
      </c>
      <c r="R216">
        <v>2</v>
      </c>
      <c r="T216" t="s">
        <v>257</v>
      </c>
      <c r="AU216">
        <v>2</v>
      </c>
      <c r="AV216">
        <v>4165</v>
      </c>
      <c r="AW216">
        <f>($AV$245-$AV$242)/200</f>
        <v>0.11</v>
      </c>
    </row>
    <row r="217" spans="1:49" x14ac:dyDescent="0.25">
      <c r="A217">
        <v>952</v>
      </c>
      <c r="B217">
        <v>152.08568099999999</v>
      </c>
      <c r="C217" s="2">
        <v>1</v>
      </c>
      <c r="H217">
        <v>129.65891999999999</v>
      </c>
      <c r="I217" s="1">
        <v>4</v>
      </c>
      <c r="P217">
        <v>2</v>
      </c>
      <c r="Q217" t="str">
        <f>CONCATENATE(C217,E217,G217,I217)</f>
        <v>14</v>
      </c>
      <c r="R217">
        <v>3</v>
      </c>
      <c r="T217" t="s">
        <v>258</v>
      </c>
      <c r="AU217">
        <v>3</v>
      </c>
      <c r="AV217">
        <v>4166</v>
      </c>
      <c r="AW217">
        <f>($AV$246-$AV$243)/200</f>
        <v>0.105</v>
      </c>
    </row>
    <row r="218" spans="1:49" x14ac:dyDescent="0.25">
      <c r="A218">
        <v>953</v>
      </c>
      <c r="B218">
        <v>152.08568099999999</v>
      </c>
      <c r="C218" s="2">
        <v>1</v>
      </c>
      <c r="H218">
        <v>129.65891999999999</v>
      </c>
      <c r="I218" s="1">
        <v>4</v>
      </c>
      <c r="P218">
        <v>2</v>
      </c>
      <c r="Q218" t="str">
        <f>CONCATENATE(C218,E218,G218,I218)</f>
        <v>14</v>
      </c>
      <c r="R218">
        <v>1</v>
      </c>
      <c r="T218" t="s">
        <v>261</v>
      </c>
      <c r="AU218">
        <v>1</v>
      </c>
      <c r="AV218">
        <v>4183</v>
      </c>
      <c r="AW218">
        <f>($AV$247-$AV$244)/200</f>
        <v>0.11</v>
      </c>
    </row>
    <row r="219" spans="1:49" x14ac:dyDescent="0.25">
      <c r="A219">
        <v>954</v>
      </c>
      <c r="B219">
        <v>152.08568099999999</v>
      </c>
      <c r="C219" s="2">
        <v>1</v>
      </c>
      <c r="H219">
        <v>129.65891999999999</v>
      </c>
      <c r="I219" s="1">
        <v>4</v>
      </c>
      <c r="P219">
        <v>2</v>
      </c>
      <c r="Q219" t="str">
        <f>CONCATENATE(C219,E219,G219,I219)</f>
        <v>14</v>
      </c>
      <c r="R219">
        <v>4</v>
      </c>
      <c r="T219" t="s">
        <v>232</v>
      </c>
      <c r="AU219">
        <v>4</v>
      </c>
      <c r="AV219">
        <v>4187</v>
      </c>
      <c r="AW219">
        <f>($AV$248-$AV$245)/200</f>
        <v>0.11</v>
      </c>
    </row>
    <row r="220" spans="1:49" x14ac:dyDescent="0.25">
      <c r="A220">
        <v>955</v>
      </c>
      <c r="B220">
        <v>152.540199</v>
      </c>
      <c r="C220" s="2">
        <v>1</v>
      </c>
      <c r="P220">
        <v>1</v>
      </c>
      <c r="Q220" t="str">
        <f>CONCATENATE(C220,E220,G220,I220)</f>
        <v>1</v>
      </c>
      <c r="R220">
        <v>2</v>
      </c>
      <c r="T220" t="s">
        <v>257</v>
      </c>
      <c r="AU220">
        <v>2</v>
      </c>
      <c r="AV220">
        <v>4201</v>
      </c>
      <c r="AW220">
        <f>($AV$249-$AV$246)/200</f>
        <v>9.5000000000000001E-2</v>
      </c>
    </row>
    <row r="221" spans="1:49" x14ac:dyDescent="0.25">
      <c r="A221">
        <v>956</v>
      </c>
      <c r="F221">
        <v>149.22880899999998</v>
      </c>
      <c r="G221" s="3">
        <v>3</v>
      </c>
      <c r="P221">
        <v>1</v>
      </c>
      <c r="Q221" t="str">
        <f>CONCATENATE(C221,E221,G221,I221)</f>
        <v>3</v>
      </c>
      <c r="R221">
        <v>3</v>
      </c>
      <c r="T221" t="s">
        <v>258</v>
      </c>
      <c r="AU221">
        <v>3</v>
      </c>
      <c r="AV221">
        <v>4203</v>
      </c>
      <c r="AW221">
        <f>($AV$250-$AV$247)/200</f>
        <v>0.12</v>
      </c>
    </row>
    <row r="222" spans="1:49" x14ac:dyDescent="0.25">
      <c r="A222">
        <v>957</v>
      </c>
      <c r="F222">
        <v>149.22880899999998</v>
      </c>
      <c r="G222" s="3">
        <v>3</v>
      </c>
      <c r="P222">
        <v>1</v>
      </c>
      <c r="Q222" t="str">
        <f>CONCATENATE(C222,E222,G222,I222)</f>
        <v>3</v>
      </c>
      <c r="R222">
        <v>1</v>
      </c>
      <c r="T222" t="s">
        <v>261</v>
      </c>
      <c r="AU222">
        <v>1</v>
      </c>
      <c r="AV222">
        <v>4221</v>
      </c>
      <c r="AW222">
        <f>($AV$251-$AV$248)/200</f>
        <v>0.12</v>
      </c>
    </row>
    <row r="223" spans="1:49" x14ac:dyDescent="0.25">
      <c r="A223">
        <v>958</v>
      </c>
      <c r="F223">
        <v>149.22880899999998</v>
      </c>
      <c r="G223" s="3">
        <v>3</v>
      </c>
      <c r="P223">
        <v>1</v>
      </c>
      <c r="Q223" t="str">
        <f>CONCATENATE(C223,E223,G223,I223)</f>
        <v>3</v>
      </c>
      <c r="R223">
        <v>4</v>
      </c>
      <c r="T223" t="s">
        <v>232</v>
      </c>
      <c r="AU223">
        <v>4</v>
      </c>
      <c r="AV223">
        <v>4223</v>
      </c>
      <c r="AW223">
        <f>($AV$252-$AV$249)/200</f>
        <v>0.12</v>
      </c>
    </row>
    <row r="224" spans="1:49" x14ac:dyDescent="0.25">
      <c r="A224">
        <v>959</v>
      </c>
      <c r="D224">
        <v>161.11113699999999</v>
      </c>
      <c r="E224" s="4">
        <v>2</v>
      </c>
      <c r="F224">
        <v>149.22880899999998</v>
      </c>
      <c r="G224" s="3">
        <v>3</v>
      </c>
      <c r="P224">
        <v>2</v>
      </c>
      <c r="Q224" t="str">
        <f>CONCATENATE(C224,E224,G224,I224)</f>
        <v>23</v>
      </c>
      <c r="R224">
        <v>2</v>
      </c>
      <c r="T224" t="s">
        <v>257</v>
      </c>
      <c r="AU224">
        <v>2</v>
      </c>
      <c r="AV224">
        <v>4240</v>
      </c>
      <c r="AW224">
        <f>($AV$253-$AV$250)/200</f>
        <v>0.105</v>
      </c>
    </row>
    <row r="225" spans="1:49" x14ac:dyDescent="0.25">
      <c r="A225">
        <v>960</v>
      </c>
      <c r="D225">
        <v>161.11113699999999</v>
      </c>
      <c r="E225" s="4">
        <v>2</v>
      </c>
      <c r="F225">
        <v>149.22880899999998</v>
      </c>
      <c r="G225" s="3">
        <v>3</v>
      </c>
      <c r="P225">
        <v>2</v>
      </c>
      <c r="Q225" t="str">
        <f>CONCATENATE(C225,E225,G225,I225)</f>
        <v>23</v>
      </c>
      <c r="R225">
        <v>3</v>
      </c>
      <c r="T225" t="s">
        <v>258</v>
      </c>
      <c r="AU225">
        <v>3</v>
      </c>
      <c r="AV225">
        <v>4244</v>
      </c>
      <c r="AW225">
        <f>($AV$254-$AV$251)/200</f>
        <v>0.1</v>
      </c>
    </row>
    <row r="226" spans="1:49" x14ac:dyDescent="0.25">
      <c r="A226">
        <v>961</v>
      </c>
      <c r="D226">
        <v>161.11113699999999</v>
      </c>
      <c r="E226" s="4">
        <v>2</v>
      </c>
      <c r="F226">
        <v>149.22880899999998</v>
      </c>
      <c r="G226" s="3">
        <v>3</v>
      </c>
      <c r="P226">
        <v>2</v>
      </c>
      <c r="Q226" t="str">
        <f>CONCATENATE(C226,E226,G226,I226)</f>
        <v>23</v>
      </c>
      <c r="R226">
        <v>1</v>
      </c>
      <c r="T226" t="s">
        <v>261</v>
      </c>
      <c r="AU226">
        <v>1</v>
      </c>
      <c r="AV226">
        <v>4261</v>
      </c>
      <c r="AW226">
        <f>($AV$255-$AV$252)/200</f>
        <v>0.14000000000000001</v>
      </c>
    </row>
    <row r="227" spans="1:49" x14ac:dyDescent="0.25">
      <c r="A227">
        <v>962</v>
      </c>
      <c r="D227">
        <v>161.11113699999999</v>
      </c>
      <c r="E227" s="4">
        <v>2</v>
      </c>
      <c r="F227">
        <v>149.22880899999998</v>
      </c>
      <c r="G227" s="3">
        <v>3</v>
      </c>
      <c r="P227">
        <v>2</v>
      </c>
      <c r="Q227" t="str">
        <f>CONCATENATE(C227,E227,G227,I227)</f>
        <v>23</v>
      </c>
      <c r="R227">
        <v>4</v>
      </c>
      <c r="T227" t="s">
        <v>232</v>
      </c>
      <c r="AU227">
        <v>4</v>
      </c>
      <c r="AV227">
        <v>4268</v>
      </c>
      <c r="AW227">
        <f>($AV$256-$AV$253)/200</f>
        <v>0.105</v>
      </c>
    </row>
    <row r="228" spans="1:49" x14ac:dyDescent="0.25">
      <c r="A228">
        <v>963</v>
      </c>
      <c r="D228">
        <v>161.11113699999999</v>
      </c>
      <c r="E228" s="4">
        <v>2</v>
      </c>
      <c r="F228">
        <v>149.22880899999998</v>
      </c>
      <c r="G228" s="3">
        <v>3</v>
      </c>
      <c r="P228">
        <v>2</v>
      </c>
      <c r="Q228" t="str">
        <f>CONCATENATE(C228,E228,G228,I228)</f>
        <v>23</v>
      </c>
      <c r="R228" t="s">
        <v>22</v>
      </c>
      <c r="T228" t="s">
        <v>233</v>
      </c>
      <c r="AU228" t="s">
        <v>22</v>
      </c>
      <c r="AV228">
        <v>4284</v>
      </c>
      <c r="AW228">
        <f>($AV$257-$AV$254)/200</f>
        <v>0.14499999999999999</v>
      </c>
    </row>
    <row r="229" spans="1:49" x14ac:dyDescent="0.25">
      <c r="A229">
        <v>964</v>
      </c>
      <c r="D229">
        <v>161.11113699999999</v>
      </c>
      <c r="E229" s="4">
        <v>2</v>
      </c>
      <c r="F229">
        <v>149.22880899999998</v>
      </c>
      <c r="G229" s="3">
        <v>3</v>
      </c>
      <c r="P229">
        <v>2</v>
      </c>
      <c r="Q229" t="str">
        <f>CONCATENATE(C229,E229,G229,I229)</f>
        <v>23</v>
      </c>
      <c r="R229" t="s">
        <v>22</v>
      </c>
      <c r="T229" t="s">
        <v>234</v>
      </c>
      <c r="AU229" t="s">
        <v>22</v>
      </c>
      <c r="AV229">
        <v>6232</v>
      </c>
      <c r="AW229">
        <f>($AV$258-$AV$255)/200</f>
        <v>0.08</v>
      </c>
    </row>
    <row r="230" spans="1:49" x14ac:dyDescent="0.25">
      <c r="A230">
        <v>965</v>
      </c>
      <c r="D230">
        <v>161.11113699999999</v>
      </c>
      <c r="E230" s="4">
        <v>2</v>
      </c>
      <c r="F230">
        <v>149.22880899999998</v>
      </c>
      <c r="G230" s="3">
        <v>3</v>
      </c>
      <c r="P230">
        <v>2</v>
      </c>
      <c r="Q230" t="str">
        <f>CONCATENATE(C230,E230,G230,I230)</f>
        <v>23</v>
      </c>
      <c r="R230">
        <v>2</v>
      </c>
      <c r="T230" t="s">
        <v>242</v>
      </c>
      <c r="AU230">
        <v>2</v>
      </c>
      <c r="AV230">
        <v>6233</v>
      </c>
      <c r="AW230">
        <f>($AV$259-$AV$256)/200</f>
        <v>0.155</v>
      </c>
    </row>
    <row r="231" spans="1:49" x14ac:dyDescent="0.25">
      <c r="A231">
        <v>966</v>
      </c>
      <c r="D231">
        <v>161.11113699999999</v>
      </c>
      <c r="E231" s="4">
        <v>2</v>
      </c>
      <c r="F231">
        <v>149.358688</v>
      </c>
      <c r="G231" s="3">
        <v>3</v>
      </c>
      <c r="P231">
        <v>2</v>
      </c>
      <c r="Q231" t="str">
        <f>CONCATENATE(C231,E231,G231,I231)</f>
        <v>23</v>
      </c>
      <c r="R231">
        <v>1</v>
      </c>
      <c r="T231" t="s">
        <v>240</v>
      </c>
      <c r="AU231">
        <v>1</v>
      </c>
      <c r="AV231">
        <v>6238</v>
      </c>
      <c r="AW231">
        <f>($AV$260-$AV$257)/200</f>
        <v>9.5000000000000001E-2</v>
      </c>
    </row>
    <row r="232" spans="1:49" x14ac:dyDescent="0.25">
      <c r="A232">
        <v>967</v>
      </c>
      <c r="D232">
        <v>161.11113699999999</v>
      </c>
      <c r="E232" s="4">
        <v>2</v>
      </c>
      <c r="F232">
        <v>149.358688</v>
      </c>
      <c r="G232" s="3">
        <v>3</v>
      </c>
      <c r="P232">
        <v>2</v>
      </c>
      <c r="Q232" t="str">
        <f>CONCATENATE(C232,E232,G232,I232)</f>
        <v>23</v>
      </c>
      <c r="R232">
        <v>4</v>
      </c>
      <c r="T232" t="s">
        <v>241</v>
      </c>
      <c r="AU232">
        <v>4</v>
      </c>
      <c r="AV232">
        <v>6248</v>
      </c>
      <c r="AW232">
        <f>($AV$261-$AV$258)/200</f>
        <v>0.17</v>
      </c>
    </row>
    <row r="233" spans="1:49" x14ac:dyDescent="0.25">
      <c r="A233">
        <v>968</v>
      </c>
      <c r="D233">
        <v>161.11113699999999</v>
      </c>
      <c r="E233" s="4">
        <v>2</v>
      </c>
      <c r="F233">
        <v>149.358688</v>
      </c>
      <c r="G233" s="3">
        <v>3</v>
      </c>
      <c r="P233">
        <v>2</v>
      </c>
      <c r="Q233" t="str">
        <f>CONCATENATE(C233,E233,G233,I233)</f>
        <v>23</v>
      </c>
      <c r="R233">
        <v>3</v>
      </c>
      <c r="T233" t="s">
        <v>234</v>
      </c>
      <c r="AU233">
        <v>3</v>
      </c>
      <c r="AV233">
        <v>6257</v>
      </c>
      <c r="AW233">
        <f>($AV$262-$AV$259)/200</f>
        <v>0.09</v>
      </c>
    </row>
    <row r="234" spans="1:49" x14ac:dyDescent="0.25">
      <c r="A234">
        <v>969</v>
      </c>
      <c r="D234">
        <v>161.11113699999999</v>
      </c>
      <c r="E234" s="4">
        <v>2</v>
      </c>
      <c r="F234">
        <v>149.358688</v>
      </c>
      <c r="G234" s="3">
        <v>3</v>
      </c>
      <c r="P234">
        <v>2</v>
      </c>
      <c r="Q234" t="str">
        <f>CONCATENATE(C234,E234,G234,I234)</f>
        <v>23</v>
      </c>
      <c r="R234">
        <v>2</v>
      </c>
      <c r="T234" t="s">
        <v>235</v>
      </c>
      <c r="AU234">
        <v>2</v>
      </c>
      <c r="AV234">
        <v>6260</v>
      </c>
      <c r="AW234">
        <f>($AV$263-$AV$260)/200</f>
        <v>0.16500000000000001</v>
      </c>
    </row>
    <row r="235" spans="1:49" x14ac:dyDescent="0.25">
      <c r="A235">
        <v>970</v>
      </c>
      <c r="D235">
        <v>161.11113699999999</v>
      </c>
      <c r="E235" s="4">
        <v>2</v>
      </c>
      <c r="F235">
        <v>149.42357199999998</v>
      </c>
      <c r="G235" s="3">
        <v>3</v>
      </c>
      <c r="P235">
        <v>2</v>
      </c>
      <c r="Q235" t="str">
        <f>CONCATENATE(C235,E235,G235,I235)</f>
        <v>23</v>
      </c>
      <c r="R235">
        <v>1</v>
      </c>
      <c r="T235" t="s">
        <v>236</v>
      </c>
      <c r="AU235">
        <v>1</v>
      </c>
      <c r="AV235">
        <v>6270</v>
      </c>
      <c r="AW235">
        <f>($AV$264-$AV$261)/200</f>
        <v>9.5000000000000001E-2</v>
      </c>
    </row>
    <row r="236" spans="1:49" x14ac:dyDescent="0.25">
      <c r="A236">
        <v>971</v>
      </c>
      <c r="D236">
        <v>161.11113699999999</v>
      </c>
      <c r="E236" s="4">
        <v>2</v>
      </c>
      <c r="F236">
        <v>149.55344700000001</v>
      </c>
      <c r="G236" s="3">
        <v>3</v>
      </c>
      <c r="P236">
        <v>2</v>
      </c>
      <c r="Q236" t="str">
        <f>CONCATENATE(C236,E236,G236,I236)</f>
        <v>23</v>
      </c>
      <c r="R236">
        <v>4</v>
      </c>
      <c r="T236" t="s">
        <v>237</v>
      </c>
      <c r="AU236">
        <v>4</v>
      </c>
      <c r="AV236">
        <v>6276</v>
      </c>
      <c r="AW236">
        <f>($AV$265-$AV$262)/200</f>
        <v>0.155</v>
      </c>
    </row>
    <row r="237" spans="1:49" x14ac:dyDescent="0.25">
      <c r="A237">
        <v>972</v>
      </c>
      <c r="D237">
        <v>161.11113699999999</v>
      </c>
      <c r="E237" s="4">
        <v>2</v>
      </c>
      <c r="F237">
        <v>149.55344700000001</v>
      </c>
      <c r="G237" s="3">
        <v>3</v>
      </c>
      <c r="P237">
        <v>2</v>
      </c>
      <c r="Q237" t="str">
        <f>CONCATENATE(C237,E237,G237,I237)</f>
        <v>23</v>
      </c>
      <c r="R237">
        <v>3</v>
      </c>
      <c r="T237" t="s">
        <v>238</v>
      </c>
      <c r="AU237">
        <v>3</v>
      </c>
      <c r="AV237">
        <v>6285</v>
      </c>
      <c r="AW237">
        <f>($AV$266-$AV$263)/200</f>
        <v>0.08</v>
      </c>
    </row>
    <row r="238" spans="1:49" x14ac:dyDescent="0.25">
      <c r="A238">
        <v>973</v>
      </c>
      <c r="D238">
        <v>161.11113699999999</v>
      </c>
      <c r="E238" s="4">
        <v>2</v>
      </c>
      <c r="F238">
        <v>149.55344700000001</v>
      </c>
      <c r="G238" s="3">
        <v>3</v>
      </c>
      <c r="P238">
        <v>2</v>
      </c>
      <c r="Q238" t="str">
        <f>CONCATENATE(C238,E238,G238,I238)</f>
        <v>23</v>
      </c>
      <c r="R238">
        <v>2</v>
      </c>
      <c r="T238" t="s">
        <v>239</v>
      </c>
      <c r="AU238">
        <v>2</v>
      </c>
      <c r="AV238">
        <v>6291</v>
      </c>
      <c r="AW238">
        <f>($AV$267-$AV$264)/200</f>
        <v>0.155</v>
      </c>
    </row>
    <row r="239" spans="1:49" x14ac:dyDescent="0.25">
      <c r="A239">
        <v>974</v>
      </c>
      <c r="D239">
        <v>161.630538</v>
      </c>
      <c r="E239" s="4">
        <v>2</v>
      </c>
      <c r="F239">
        <v>149.618335</v>
      </c>
      <c r="G239" s="3">
        <v>3</v>
      </c>
      <c r="P239">
        <v>2</v>
      </c>
      <c r="Q239" t="str">
        <f>CONCATENATE(C239,E239,G239,I239)</f>
        <v>23</v>
      </c>
      <c r="R239">
        <v>1</v>
      </c>
      <c r="T239" t="s">
        <v>240</v>
      </c>
      <c r="AU239">
        <v>1</v>
      </c>
      <c r="AV239">
        <v>6301</v>
      </c>
      <c r="AW239">
        <f>($AV$268-$AV$265)/200</f>
        <v>0.11</v>
      </c>
    </row>
    <row r="240" spans="1:49" x14ac:dyDescent="0.25">
      <c r="A240">
        <v>975</v>
      </c>
      <c r="F240">
        <v>149.74821</v>
      </c>
      <c r="G240" s="3">
        <v>3</v>
      </c>
      <c r="P240">
        <v>1</v>
      </c>
      <c r="Q240" t="str">
        <f>CONCATENATE(C240,E240,G240,I240)</f>
        <v>3</v>
      </c>
      <c r="R240">
        <v>4</v>
      </c>
      <c r="T240" t="s">
        <v>263</v>
      </c>
      <c r="AU240">
        <v>4</v>
      </c>
      <c r="AV240">
        <v>6305</v>
      </c>
      <c r="AW240">
        <f>($AV$269-$AV$266)/200</f>
        <v>0.18</v>
      </c>
    </row>
    <row r="241" spans="1:49" x14ac:dyDescent="0.25">
      <c r="A241">
        <v>976</v>
      </c>
      <c r="P241">
        <v>0</v>
      </c>
      <c r="Q241" t="str">
        <f>CONCATENATE(C241,E241,G241,I241)</f>
        <v/>
      </c>
      <c r="R241">
        <v>3</v>
      </c>
      <c r="T241" t="s">
        <v>258</v>
      </c>
      <c r="AU241">
        <v>3</v>
      </c>
      <c r="AV241">
        <v>6314</v>
      </c>
      <c r="AW241">
        <f>($AV$270-$AV$267)/200</f>
        <v>0.105</v>
      </c>
    </row>
    <row r="242" spans="1:49" x14ac:dyDescent="0.25">
      <c r="A242">
        <v>977</v>
      </c>
      <c r="B242">
        <v>171.564922</v>
      </c>
      <c r="C242" s="2">
        <v>1</v>
      </c>
      <c r="P242">
        <v>1</v>
      </c>
      <c r="Q242" t="str">
        <f>CONCATENATE(C242,E242,G242,I242)</f>
        <v>1</v>
      </c>
      <c r="R242">
        <v>2</v>
      </c>
      <c r="T242" t="s">
        <v>261</v>
      </c>
      <c r="AU242">
        <v>2</v>
      </c>
      <c r="AV242">
        <v>6319</v>
      </c>
      <c r="AW242">
        <f>($AV$271-$AV$268)/200</f>
        <v>0.17</v>
      </c>
    </row>
    <row r="243" spans="1:49" x14ac:dyDescent="0.25">
      <c r="A243">
        <v>978</v>
      </c>
      <c r="B243">
        <v>171.564922</v>
      </c>
      <c r="C243" s="2">
        <v>1</v>
      </c>
      <c r="H243">
        <v>159.55282099999999</v>
      </c>
      <c r="I243" s="1">
        <v>4</v>
      </c>
      <c r="P243">
        <v>2</v>
      </c>
      <c r="Q243" t="str">
        <f>CONCATENATE(C243,E243,G243,I243)</f>
        <v>14</v>
      </c>
      <c r="R243">
        <v>1</v>
      </c>
      <c r="T243" t="s">
        <v>232</v>
      </c>
      <c r="AU243">
        <v>1</v>
      </c>
      <c r="AV243">
        <v>6328</v>
      </c>
      <c r="AW243">
        <f>($AV$272-$AV$269)/200</f>
        <v>0.13</v>
      </c>
    </row>
    <row r="244" spans="1:49" x14ac:dyDescent="0.25">
      <c r="A244">
        <v>979</v>
      </c>
      <c r="B244">
        <v>171.564922</v>
      </c>
      <c r="C244" s="2">
        <v>1</v>
      </c>
      <c r="H244">
        <v>159.68259399999999</v>
      </c>
      <c r="I244" s="1">
        <v>4</v>
      </c>
      <c r="P244">
        <v>2</v>
      </c>
      <c r="Q244" t="str">
        <f>CONCATENATE(C244,E244,G244,I244)</f>
        <v>14</v>
      </c>
      <c r="R244">
        <v>4</v>
      </c>
      <c r="T244" t="s">
        <v>233</v>
      </c>
      <c r="AU244">
        <v>4</v>
      </c>
      <c r="AV244">
        <v>6334</v>
      </c>
      <c r="AW244">
        <f>($AV$273-$AV$270)/200</f>
        <v>0.19500000000000001</v>
      </c>
    </row>
    <row r="245" spans="1:49" x14ac:dyDescent="0.25">
      <c r="A245">
        <v>980</v>
      </c>
      <c r="B245">
        <v>171.564922</v>
      </c>
      <c r="C245" s="2">
        <v>1</v>
      </c>
      <c r="H245">
        <v>159.68259399999999</v>
      </c>
      <c r="I245" s="1">
        <v>4</v>
      </c>
      <c r="P245">
        <v>2</v>
      </c>
      <c r="Q245" t="str">
        <f>CONCATENATE(C245,E245,G245,I245)</f>
        <v>14</v>
      </c>
      <c r="R245">
        <v>3</v>
      </c>
      <c r="T245" t="s">
        <v>234</v>
      </c>
      <c r="AU245">
        <v>3</v>
      </c>
      <c r="AV245">
        <v>6341</v>
      </c>
      <c r="AW245">
        <f>($AV$274-$AV$271)/200</f>
        <v>0.125</v>
      </c>
    </row>
    <row r="246" spans="1:49" x14ac:dyDescent="0.25">
      <c r="A246">
        <v>981</v>
      </c>
      <c r="B246">
        <v>171.564922</v>
      </c>
      <c r="C246" s="2">
        <v>1</v>
      </c>
      <c r="H246">
        <v>159.68259399999999</v>
      </c>
      <c r="I246" s="1">
        <v>4</v>
      </c>
      <c r="P246">
        <v>2</v>
      </c>
      <c r="Q246" t="str">
        <f>CONCATENATE(C246,E246,G246,I246)</f>
        <v>14</v>
      </c>
      <c r="R246">
        <v>2</v>
      </c>
      <c r="AU246">
        <v>2</v>
      </c>
      <c r="AV246">
        <v>6349</v>
      </c>
    </row>
    <row r="247" spans="1:49" x14ac:dyDescent="0.25">
      <c r="A247">
        <v>982</v>
      </c>
      <c r="B247">
        <v>171.564922</v>
      </c>
      <c r="C247" s="2">
        <v>1</v>
      </c>
      <c r="H247">
        <v>159.68259399999999</v>
      </c>
      <c r="I247" s="1">
        <v>4</v>
      </c>
      <c r="P247">
        <v>2</v>
      </c>
      <c r="Q247" t="str">
        <f>CONCATENATE(C247,E247,G247,I247)</f>
        <v>14</v>
      </c>
      <c r="R247">
        <v>1</v>
      </c>
      <c r="AU247">
        <v>1</v>
      </c>
      <c r="AV247">
        <v>6356</v>
      </c>
    </row>
    <row r="248" spans="1:49" x14ac:dyDescent="0.25">
      <c r="A248">
        <v>983</v>
      </c>
      <c r="B248">
        <v>171.564922</v>
      </c>
      <c r="C248" s="2">
        <v>1</v>
      </c>
      <c r="H248">
        <v>159.68259399999999</v>
      </c>
      <c r="I248" s="1">
        <v>4</v>
      </c>
      <c r="P248">
        <v>2</v>
      </c>
      <c r="Q248" t="str">
        <f>CONCATENATE(C248,E248,G248,I248)</f>
        <v>14</v>
      </c>
      <c r="R248">
        <v>4</v>
      </c>
      <c r="AU248">
        <v>4</v>
      </c>
      <c r="AV248">
        <v>6363</v>
      </c>
    </row>
    <row r="249" spans="1:49" x14ac:dyDescent="0.25">
      <c r="A249">
        <v>984</v>
      </c>
      <c r="B249">
        <v>171.564922</v>
      </c>
      <c r="C249" s="2">
        <v>1</v>
      </c>
      <c r="H249">
        <v>159.68259399999999</v>
      </c>
      <c r="I249" s="1">
        <v>4</v>
      </c>
      <c r="P249">
        <v>2</v>
      </c>
      <c r="Q249" t="str">
        <f>CONCATENATE(C249,E249,G249,I249)</f>
        <v>14</v>
      </c>
      <c r="R249">
        <v>3</v>
      </c>
      <c r="AU249">
        <v>3</v>
      </c>
      <c r="AV249">
        <v>6368</v>
      </c>
    </row>
    <row r="250" spans="1:49" x14ac:dyDescent="0.25">
      <c r="A250">
        <v>985</v>
      </c>
      <c r="B250">
        <v>171.564922</v>
      </c>
      <c r="C250" s="2">
        <v>1</v>
      </c>
      <c r="H250">
        <v>159.68259399999999</v>
      </c>
      <c r="I250" s="1">
        <v>4</v>
      </c>
      <c r="P250">
        <v>2</v>
      </c>
      <c r="Q250" t="str">
        <f>CONCATENATE(C250,E250,G250,I250)</f>
        <v>14</v>
      </c>
      <c r="R250">
        <v>2</v>
      </c>
      <c r="AU250">
        <v>2</v>
      </c>
      <c r="AV250">
        <v>6380</v>
      </c>
    </row>
    <row r="251" spans="1:49" x14ac:dyDescent="0.25">
      <c r="A251">
        <v>986</v>
      </c>
      <c r="B251">
        <v>171.564922</v>
      </c>
      <c r="C251" s="2">
        <v>1</v>
      </c>
      <c r="H251">
        <v>159.68259399999999</v>
      </c>
      <c r="I251" s="1">
        <v>4</v>
      </c>
      <c r="P251">
        <v>2</v>
      </c>
      <c r="Q251" t="str">
        <f>CONCATENATE(C251,E251,G251,I251)</f>
        <v>14</v>
      </c>
      <c r="R251">
        <v>1</v>
      </c>
      <c r="AU251">
        <v>1</v>
      </c>
      <c r="AV251">
        <v>6387</v>
      </c>
    </row>
    <row r="252" spans="1:49" x14ac:dyDescent="0.25">
      <c r="A252">
        <v>987</v>
      </c>
      <c r="B252">
        <v>171.564922</v>
      </c>
      <c r="C252" s="2">
        <v>1</v>
      </c>
      <c r="H252">
        <v>159.68259399999999</v>
      </c>
      <c r="I252" s="1">
        <v>4</v>
      </c>
      <c r="P252">
        <v>2</v>
      </c>
      <c r="Q252" t="str">
        <f>CONCATENATE(C252,E252,G252,I252)</f>
        <v>14</v>
      </c>
      <c r="R252">
        <v>4</v>
      </c>
      <c r="AU252">
        <v>4</v>
      </c>
      <c r="AV252">
        <v>6392</v>
      </c>
    </row>
    <row r="253" spans="1:49" x14ac:dyDescent="0.25">
      <c r="A253">
        <v>988</v>
      </c>
      <c r="B253">
        <v>171.564922</v>
      </c>
      <c r="C253" s="2">
        <v>1</v>
      </c>
      <c r="H253">
        <v>159.68259399999999</v>
      </c>
      <c r="I253" s="1">
        <v>4</v>
      </c>
      <c r="P253">
        <v>2</v>
      </c>
      <c r="Q253" t="str">
        <f>CONCATENATE(C253,E253,G253,I253)</f>
        <v>14</v>
      </c>
      <c r="R253">
        <v>3</v>
      </c>
      <c r="AU253">
        <v>3</v>
      </c>
      <c r="AV253">
        <v>6401</v>
      </c>
    </row>
    <row r="254" spans="1:49" x14ac:dyDescent="0.25">
      <c r="A254">
        <v>989</v>
      </c>
      <c r="B254">
        <v>171.564922</v>
      </c>
      <c r="C254" s="2">
        <v>1</v>
      </c>
      <c r="H254">
        <v>159.68259399999999</v>
      </c>
      <c r="I254" s="1">
        <v>4</v>
      </c>
      <c r="P254">
        <v>2</v>
      </c>
      <c r="Q254" t="str">
        <f>CONCATENATE(C254,E254,G254,I254)</f>
        <v>14</v>
      </c>
      <c r="R254">
        <v>2</v>
      </c>
      <c r="AU254">
        <v>2</v>
      </c>
      <c r="AV254">
        <v>6407</v>
      </c>
    </row>
    <row r="255" spans="1:49" x14ac:dyDescent="0.25">
      <c r="A255">
        <v>990</v>
      </c>
      <c r="B255">
        <v>171.564922</v>
      </c>
      <c r="C255" s="2">
        <v>1</v>
      </c>
      <c r="H255">
        <v>159.68259399999999</v>
      </c>
      <c r="I255" s="1">
        <v>4</v>
      </c>
      <c r="P255">
        <v>2</v>
      </c>
      <c r="Q255" t="str">
        <f>CONCATENATE(C255,E255,G255,I255)</f>
        <v>14</v>
      </c>
      <c r="R255">
        <v>1</v>
      </c>
      <c r="AU255">
        <v>1</v>
      </c>
      <c r="AV255">
        <v>6420</v>
      </c>
    </row>
    <row r="256" spans="1:49" x14ac:dyDescent="0.25">
      <c r="A256">
        <v>991</v>
      </c>
      <c r="B256">
        <v>171.564922</v>
      </c>
      <c r="C256" s="2">
        <v>1</v>
      </c>
      <c r="H256">
        <v>160.007339</v>
      </c>
      <c r="I256" s="1">
        <v>4</v>
      </c>
      <c r="P256">
        <v>2</v>
      </c>
      <c r="Q256" t="str">
        <f>CONCATENATE(C256,E256,G256,I256)</f>
        <v>14</v>
      </c>
      <c r="R256">
        <v>4</v>
      </c>
      <c r="AU256">
        <v>4</v>
      </c>
      <c r="AV256">
        <v>6422</v>
      </c>
    </row>
    <row r="257" spans="1:48" x14ac:dyDescent="0.25">
      <c r="A257">
        <v>992</v>
      </c>
      <c r="B257">
        <v>171.564922</v>
      </c>
      <c r="C257" s="2">
        <v>1</v>
      </c>
      <c r="H257">
        <v>160.007339</v>
      </c>
      <c r="I257" s="1">
        <v>4</v>
      </c>
      <c r="P257">
        <v>2</v>
      </c>
      <c r="Q257" t="str">
        <f>CONCATENATE(C257,E257,G257,I257)</f>
        <v>14</v>
      </c>
      <c r="R257">
        <v>2</v>
      </c>
      <c r="AU257">
        <v>2</v>
      </c>
      <c r="AV257">
        <v>6436</v>
      </c>
    </row>
    <row r="258" spans="1:48" x14ac:dyDescent="0.25">
      <c r="A258">
        <v>993</v>
      </c>
      <c r="B258">
        <v>171.75978799999999</v>
      </c>
      <c r="C258" s="2">
        <v>1</v>
      </c>
      <c r="H258">
        <v>160.072227</v>
      </c>
      <c r="I258" s="1">
        <v>4</v>
      </c>
      <c r="P258">
        <v>2</v>
      </c>
      <c r="Q258" t="str">
        <f>CONCATENATE(C258,E258,G258,I258)</f>
        <v>14</v>
      </c>
      <c r="R258">
        <v>3</v>
      </c>
      <c r="AU258">
        <v>3</v>
      </c>
      <c r="AV258">
        <v>6436</v>
      </c>
    </row>
    <row r="259" spans="1:48" x14ac:dyDescent="0.25">
      <c r="A259">
        <v>994</v>
      </c>
      <c r="H259">
        <v>160.072227</v>
      </c>
      <c r="I259" s="1">
        <v>4</v>
      </c>
      <c r="P259">
        <v>1</v>
      </c>
      <c r="Q259" t="str">
        <f>CONCATENATE(C259,E259,G259,I259)</f>
        <v>4</v>
      </c>
      <c r="R259">
        <v>1</v>
      </c>
      <c r="AU259">
        <v>1</v>
      </c>
      <c r="AV259">
        <v>6453</v>
      </c>
    </row>
    <row r="260" spans="1:48" x14ac:dyDescent="0.25">
      <c r="A260">
        <v>995</v>
      </c>
      <c r="H260">
        <v>160.266986</v>
      </c>
      <c r="I260" s="1">
        <v>4</v>
      </c>
      <c r="P260">
        <v>1</v>
      </c>
      <c r="Q260" t="str">
        <f>CONCATENATE(C260,E260,G260,I260)</f>
        <v>4</v>
      </c>
      <c r="R260">
        <v>4</v>
      </c>
      <c r="AU260">
        <v>4</v>
      </c>
      <c r="AV260">
        <v>6455</v>
      </c>
    </row>
    <row r="261" spans="1:48" x14ac:dyDescent="0.25">
      <c r="A261">
        <v>996</v>
      </c>
      <c r="D261">
        <v>182.08380199999999</v>
      </c>
      <c r="E261" s="4">
        <v>2</v>
      </c>
      <c r="H261">
        <v>160.33198099999998</v>
      </c>
      <c r="I261" s="1">
        <v>4</v>
      </c>
      <c r="P261">
        <v>2</v>
      </c>
      <c r="Q261" t="str">
        <f>CONCATENATE(C261,E261,G261,I261)</f>
        <v>24</v>
      </c>
      <c r="R261">
        <v>2</v>
      </c>
      <c r="AU261">
        <v>2</v>
      </c>
      <c r="AV261">
        <v>6470</v>
      </c>
    </row>
    <row r="262" spans="1:48" x14ac:dyDescent="0.25">
      <c r="A262">
        <v>997</v>
      </c>
      <c r="D262">
        <v>182.08380199999999</v>
      </c>
      <c r="E262" s="4">
        <v>2</v>
      </c>
      <c r="F262">
        <v>169.552089</v>
      </c>
      <c r="G262" s="3">
        <v>3</v>
      </c>
      <c r="P262">
        <v>2</v>
      </c>
      <c r="Q262" t="str">
        <f>CONCATENATE(C262,E262,G262,I262)</f>
        <v>23</v>
      </c>
      <c r="R262">
        <v>3</v>
      </c>
      <c r="AU262">
        <v>3</v>
      </c>
      <c r="AV262">
        <v>6471</v>
      </c>
    </row>
    <row r="263" spans="1:48" x14ac:dyDescent="0.25">
      <c r="A263">
        <v>998</v>
      </c>
      <c r="D263">
        <v>182.08380199999999</v>
      </c>
      <c r="E263" s="4">
        <v>2</v>
      </c>
      <c r="F263">
        <v>169.552089</v>
      </c>
      <c r="G263" s="3">
        <v>3</v>
      </c>
      <c r="P263">
        <v>2</v>
      </c>
      <c r="Q263" t="str">
        <f>CONCATENATE(C263,E263,G263,I263)</f>
        <v>23</v>
      </c>
      <c r="R263">
        <v>4</v>
      </c>
      <c r="AU263">
        <v>4</v>
      </c>
      <c r="AV263">
        <v>6488</v>
      </c>
    </row>
    <row r="264" spans="1:48" x14ac:dyDescent="0.25">
      <c r="A264">
        <v>999</v>
      </c>
      <c r="D264">
        <v>182.08380199999999</v>
      </c>
      <c r="E264" s="4">
        <v>2</v>
      </c>
      <c r="F264">
        <v>169.552089</v>
      </c>
      <c r="G264" s="3">
        <v>3</v>
      </c>
      <c r="P264">
        <v>2</v>
      </c>
      <c r="Q264" t="str">
        <f>CONCATENATE(C264,E264,G264,I264)</f>
        <v>23</v>
      </c>
      <c r="R264">
        <v>1</v>
      </c>
      <c r="AU264">
        <v>1</v>
      </c>
      <c r="AV264">
        <v>6489</v>
      </c>
    </row>
    <row r="265" spans="1:48" x14ac:dyDescent="0.25">
      <c r="A265">
        <v>1000</v>
      </c>
      <c r="D265">
        <v>182.08380199999999</v>
      </c>
      <c r="E265" s="4">
        <v>2</v>
      </c>
      <c r="F265">
        <v>169.552089</v>
      </c>
      <c r="G265" s="3">
        <v>3</v>
      </c>
      <c r="P265">
        <v>2</v>
      </c>
      <c r="Q265" t="str">
        <f>CONCATENATE(C265,E265,G265,I265)</f>
        <v>23</v>
      </c>
      <c r="R265">
        <v>2</v>
      </c>
      <c r="AU265">
        <v>2</v>
      </c>
      <c r="AV265">
        <v>6502</v>
      </c>
    </row>
    <row r="266" spans="1:48" x14ac:dyDescent="0.25">
      <c r="A266">
        <v>1001</v>
      </c>
      <c r="D266">
        <v>182.08380199999999</v>
      </c>
      <c r="E266" s="4">
        <v>2</v>
      </c>
      <c r="F266">
        <v>169.552089</v>
      </c>
      <c r="G266" s="3">
        <v>3</v>
      </c>
      <c r="P266">
        <v>2</v>
      </c>
      <c r="Q266" t="str">
        <f>CONCATENATE(C266,E266,G266,I266)</f>
        <v>23</v>
      </c>
      <c r="R266">
        <v>3</v>
      </c>
      <c r="AU266">
        <v>3</v>
      </c>
      <c r="AV266">
        <v>6504</v>
      </c>
    </row>
    <row r="267" spans="1:48" x14ac:dyDescent="0.25">
      <c r="A267">
        <v>1002</v>
      </c>
      <c r="D267">
        <v>182.08380199999999</v>
      </c>
      <c r="E267" s="4">
        <v>2</v>
      </c>
      <c r="F267">
        <v>169.552089</v>
      </c>
      <c r="G267" s="3">
        <v>3</v>
      </c>
      <c r="P267">
        <v>2</v>
      </c>
      <c r="Q267" t="str">
        <f>CONCATENATE(C267,E267,G267,I267)</f>
        <v>23</v>
      </c>
      <c r="R267">
        <v>1</v>
      </c>
      <c r="AU267">
        <v>1</v>
      </c>
      <c r="AV267">
        <v>6520</v>
      </c>
    </row>
    <row r="268" spans="1:48" x14ac:dyDescent="0.25">
      <c r="A268">
        <v>1003</v>
      </c>
      <c r="D268">
        <v>182.08380199999999</v>
      </c>
      <c r="E268" s="4">
        <v>2</v>
      </c>
      <c r="F268">
        <v>169.552089</v>
      </c>
      <c r="G268" s="3">
        <v>3</v>
      </c>
      <c r="P268">
        <v>2</v>
      </c>
      <c r="Q268" t="str">
        <f>CONCATENATE(C268,E268,G268,I268)</f>
        <v>23</v>
      </c>
      <c r="R268">
        <v>4</v>
      </c>
      <c r="AU268">
        <v>4</v>
      </c>
      <c r="AV268">
        <v>6524</v>
      </c>
    </row>
    <row r="269" spans="1:48" x14ac:dyDescent="0.25">
      <c r="A269">
        <v>1004</v>
      </c>
      <c r="D269">
        <v>182.08380199999999</v>
      </c>
      <c r="E269" s="4">
        <v>2</v>
      </c>
      <c r="F269">
        <v>169.552089</v>
      </c>
      <c r="G269" s="3">
        <v>3</v>
      </c>
      <c r="P269">
        <v>2</v>
      </c>
      <c r="Q269" t="str">
        <f>CONCATENATE(C269,E269,G269,I269)</f>
        <v>23</v>
      </c>
      <c r="R269">
        <v>3</v>
      </c>
      <c r="AU269">
        <v>3</v>
      </c>
      <c r="AV269">
        <v>6540</v>
      </c>
    </row>
    <row r="270" spans="1:48" x14ac:dyDescent="0.25">
      <c r="A270">
        <v>1005</v>
      </c>
      <c r="D270">
        <v>182.08380199999999</v>
      </c>
      <c r="E270" s="4">
        <v>2</v>
      </c>
      <c r="F270">
        <v>169.552089</v>
      </c>
      <c r="G270" s="3">
        <v>3</v>
      </c>
      <c r="P270">
        <v>2</v>
      </c>
      <c r="Q270" t="str">
        <f>CONCATENATE(C270,E270,G270,I270)</f>
        <v>23</v>
      </c>
      <c r="R270">
        <v>2</v>
      </c>
      <c r="AU270">
        <v>2</v>
      </c>
      <c r="AV270">
        <v>6541</v>
      </c>
    </row>
    <row r="271" spans="1:48" x14ac:dyDescent="0.25">
      <c r="A271">
        <v>1006</v>
      </c>
      <c r="D271">
        <v>182.08380199999999</v>
      </c>
      <c r="E271" s="4">
        <v>2</v>
      </c>
      <c r="F271">
        <v>169.552089</v>
      </c>
      <c r="G271" s="3">
        <v>3</v>
      </c>
      <c r="P271">
        <v>2</v>
      </c>
      <c r="Q271" t="str">
        <f>CONCATENATE(C271,E271,G271,I271)</f>
        <v>23</v>
      </c>
      <c r="R271">
        <v>1</v>
      </c>
      <c r="AU271">
        <v>1</v>
      </c>
      <c r="AV271">
        <v>6558</v>
      </c>
    </row>
    <row r="272" spans="1:48" x14ac:dyDescent="0.25">
      <c r="A272">
        <v>1007</v>
      </c>
      <c r="D272">
        <v>182.08380199999999</v>
      </c>
      <c r="E272" s="4">
        <v>2</v>
      </c>
      <c r="F272">
        <v>169.552089</v>
      </c>
      <c r="G272" s="3">
        <v>3</v>
      </c>
      <c r="P272">
        <v>2</v>
      </c>
      <c r="Q272" t="str">
        <f>CONCATENATE(C272,E272,G272,I272)</f>
        <v>23</v>
      </c>
      <c r="R272">
        <v>4</v>
      </c>
      <c r="AU272">
        <v>4</v>
      </c>
      <c r="AV272">
        <v>6566</v>
      </c>
    </row>
    <row r="273" spans="1:48" x14ac:dyDescent="0.25">
      <c r="A273">
        <v>1008</v>
      </c>
      <c r="D273">
        <v>182.08380199999999</v>
      </c>
      <c r="E273" s="4">
        <v>2</v>
      </c>
      <c r="F273">
        <v>169.61707999999999</v>
      </c>
      <c r="G273" s="3">
        <v>3</v>
      </c>
      <c r="P273">
        <v>2</v>
      </c>
      <c r="Q273" t="str">
        <f>CONCATENATE(C273,E273,G273,I273)</f>
        <v>23</v>
      </c>
      <c r="R273">
        <v>2</v>
      </c>
      <c r="AU273">
        <v>2</v>
      </c>
      <c r="AV273">
        <v>6580</v>
      </c>
    </row>
    <row r="274" spans="1:48" x14ac:dyDescent="0.25">
      <c r="A274">
        <v>1009</v>
      </c>
      <c r="D274">
        <v>182.08380199999999</v>
      </c>
      <c r="E274" s="4">
        <v>2</v>
      </c>
      <c r="F274">
        <v>169.61707999999999</v>
      </c>
      <c r="G274" s="3">
        <v>3</v>
      </c>
      <c r="P274">
        <v>2</v>
      </c>
      <c r="Q274" t="str">
        <f>CONCATENATE(C274,E274,G274,I274)</f>
        <v>23</v>
      </c>
      <c r="R274">
        <v>3</v>
      </c>
      <c r="AU274">
        <v>3</v>
      </c>
      <c r="AV274">
        <v>6583</v>
      </c>
    </row>
    <row r="275" spans="1:48" x14ac:dyDescent="0.25">
      <c r="A275">
        <v>1010</v>
      </c>
      <c r="D275">
        <v>182.08380199999999</v>
      </c>
      <c r="E275" s="4">
        <v>2</v>
      </c>
      <c r="F275">
        <v>169.74685199999999</v>
      </c>
      <c r="G275" s="3">
        <v>3</v>
      </c>
      <c r="P275">
        <v>2</v>
      </c>
      <c r="Q275" t="str">
        <f>CONCATENATE(C275,E275,G275,I275)</f>
        <v>23</v>
      </c>
      <c r="R275" t="s">
        <v>22</v>
      </c>
      <c r="AU275" t="s">
        <v>22</v>
      </c>
      <c r="AV275">
        <v>6597</v>
      </c>
    </row>
    <row r="276" spans="1:48" x14ac:dyDescent="0.25">
      <c r="A276">
        <v>1011</v>
      </c>
      <c r="D276">
        <v>182.21357499999999</v>
      </c>
      <c r="E276" s="4">
        <v>2</v>
      </c>
      <c r="F276">
        <v>170.071597</v>
      </c>
      <c r="G276" s="3">
        <v>3</v>
      </c>
      <c r="P276">
        <v>2</v>
      </c>
      <c r="Q276" t="str">
        <f>CONCATENATE(C276,E276,G276,I276)</f>
        <v>23</v>
      </c>
    </row>
    <row r="277" spans="1:48" x14ac:dyDescent="0.25">
      <c r="A277">
        <v>1012</v>
      </c>
      <c r="D277">
        <v>182.79796899999999</v>
      </c>
      <c r="E277" s="4">
        <v>2</v>
      </c>
      <c r="F277">
        <v>170.26636099999999</v>
      </c>
      <c r="G277" s="3">
        <v>3</v>
      </c>
      <c r="P277">
        <v>2</v>
      </c>
      <c r="Q277" t="str">
        <f>CONCATENATE(C277,E277,G277,I277)</f>
        <v>23</v>
      </c>
    </row>
    <row r="278" spans="1:48" x14ac:dyDescent="0.25">
      <c r="A278">
        <v>1013</v>
      </c>
      <c r="F278">
        <v>170.65588700000001</v>
      </c>
      <c r="G278" s="3">
        <v>3</v>
      </c>
      <c r="P278">
        <v>1</v>
      </c>
      <c r="Q278" t="str">
        <f>CONCATENATE(C278,E278,G278,I278)</f>
        <v>3</v>
      </c>
    </row>
    <row r="279" spans="1:48" x14ac:dyDescent="0.25">
      <c r="A279">
        <v>1014</v>
      </c>
      <c r="P279">
        <v>0</v>
      </c>
      <c r="Q279" t="str">
        <f>CONCATENATE(C279,E279,G279,I279)</f>
        <v/>
      </c>
    </row>
    <row r="280" spans="1:48" x14ac:dyDescent="0.25">
      <c r="A280">
        <v>1015</v>
      </c>
      <c r="H280">
        <v>180.460498</v>
      </c>
      <c r="I280" s="1">
        <v>4</v>
      </c>
      <c r="P280">
        <v>1</v>
      </c>
      <c r="Q280" t="str">
        <f>CONCATENATE(C280,E280,G280,I280)</f>
        <v>4</v>
      </c>
    </row>
    <row r="281" spans="1:48" x14ac:dyDescent="0.25">
      <c r="A281">
        <v>1016</v>
      </c>
      <c r="H281">
        <v>180.460498</v>
      </c>
      <c r="I281" s="1">
        <v>4</v>
      </c>
      <c r="P281">
        <v>1</v>
      </c>
      <c r="Q281" t="str">
        <f>CONCATENATE(C281,E281,G281,I281)</f>
        <v>4</v>
      </c>
    </row>
    <row r="282" spans="1:48" x14ac:dyDescent="0.25">
      <c r="A282">
        <v>1017</v>
      </c>
      <c r="B282">
        <v>193.51161300000001</v>
      </c>
      <c r="C282" s="2">
        <v>1</v>
      </c>
      <c r="H282">
        <v>180.460498</v>
      </c>
      <c r="I282" s="1">
        <v>4</v>
      </c>
      <c r="P282">
        <v>2</v>
      </c>
      <c r="Q282" t="str">
        <f>CONCATENATE(C282,E282,G282,I282)</f>
        <v>14</v>
      </c>
    </row>
    <row r="283" spans="1:48" x14ac:dyDescent="0.25">
      <c r="A283">
        <v>1018</v>
      </c>
      <c r="B283">
        <v>193.51161300000001</v>
      </c>
      <c r="C283" s="2">
        <v>1</v>
      </c>
      <c r="H283">
        <v>180.460498</v>
      </c>
      <c r="I283" s="1">
        <v>4</v>
      </c>
      <c r="P283">
        <v>2</v>
      </c>
      <c r="Q283" t="str">
        <f>CONCATENATE(C283,E283,G283,I283)</f>
        <v>14</v>
      </c>
    </row>
    <row r="284" spans="1:48" x14ac:dyDescent="0.25">
      <c r="A284">
        <v>1019</v>
      </c>
      <c r="B284">
        <v>193.51161300000001</v>
      </c>
      <c r="C284" s="2">
        <v>1</v>
      </c>
      <c r="H284">
        <v>180.460498</v>
      </c>
      <c r="I284" s="1">
        <v>4</v>
      </c>
      <c r="P284">
        <v>2</v>
      </c>
      <c r="Q284" t="str">
        <f>CONCATENATE(C284,E284,G284,I284)</f>
        <v>14</v>
      </c>
    </row>
    <row r="285" spans="1:48" x14ac:dyDescent="0.25">
      <c r="A285">
        <v>1020</v>
      </c>
      <c r="B285">
        <v>193.51161300000001</v>
      </c>
      <c r="C285" s="2">
        <v>1</v>
      </c>
      <c r="H285">
        <v>180.460498</v>
      </c>
      <c r="I285" s="1">
        <v>4</v>
      </c>
      <c r="P285">
        <v>2</v>
      </c>
      <c r="Q285" t="str">
        <f>CONCATENATE(C285,E285,G285,I285)</f>
        <v>14</v>
      </c>
    </row>
    <row r="286" spans="1:48" x14ac:dyDescent="0.25">
      <c r="A286">
        <v>1021</v>
      </c>
      <c r="B286">
        <v>193.51161300000001</v>
      </c>
      <c r="C286" s="2">
        <v>1</v>
      </c>
      <c r="H286">
        <v>180.460498</v>
      </c>
      <c r="I286" s="1">
        <v>4</v>
      </c>
      <c r="P286">
        <v>2</v>
      </c>
      <c r="Q286" t="str">
        <f>CONCATENATE(C286,E286,G286,I286)</f>
        <v>14</v>
      </c>
    </row>
    <row r="287" spans="1:48" x14ac:dyDescent="0.25">
      <c r="A287">
        <v>1022</v>
      </c>
      <c r="B287">
        <v>193.51161300000001</v>
      </c>
      <c r="C287" s="2">
        <v>1</v>
      </c>
      <c r="H287">
        <v>180.460498</v>
      </c>
      <c r="I287" s="1">
        <v>4</v>
      </c>
      <c r="P287">
        <v>2</v>
      </c>
      <c r="Q287" t="str">
        <f>CONCATENATE(C287,E287,G287,I287)</f>
        <v>14</v>
      </c>
    </row>
    <row r="288" spans="1:48" x14ac:dyDescent="0.25">
      <c r="A288">
        <v>1023</v>
      </c>
      <c r="B288">
        <v>193.51161300000001</v>
      </c>
      <c r="C288" s="2">
        <v>1</v>
      </c>
      <c r="H288">
        <v>180.460498</v>
      </c>
      <c r="I288" s="1">
        <v>4</v>
      </c>
      <c r="P288">
        <v>2</v>
      </c>
      <c r="Q288" t="str">
        <f>CONCATENATE(C288,E288,G288,I288)</f>
        <v>14</v>
      </c>
    </row>
    <row r="289" spans="1:17" x14ac:dyDescent="0.25">
      <c r="A289">
        <v>1024</v>
      </c>
      <c r="B289">
        <v>193.51161300000001</v>
      </c>
      <c r="C289" s="2">
        <v>1</v>
      </c>
      <c r="H289">
        <v>180.460498</v>
      </c>
      <c r="I289" s="1">
        <v>4</v>
      </c>
      <c r="P289">
        <v>2</v>
      </c>
      <c r="Q289" t="str">
        <f>CONCATENATE(C289,E289,G289,I289)</f>
        <v>14</v>
      </c>
    </row>
    <row r="290" spans="1:17" x14ac:dyDescent="0.25">
      <c r="A290">
        <v>1025</v>
      </c>
      <c r="B290">
        <v>193.51161300000001</v>
      </c>
      <c r="C290" s="2">
        <v>1</v>
      </c>
      <c r="H290">
        <v>180.460498</v>
      </c>
      <c r="I290" s="1">
        <v>4</v>
      </c>
      <c r="P290">
        <v>2</v>
      </c>
      <c r="Q290" t="str">
        <f>CONCATENATE(C290,E290,G290,I290)</f>
        <v>14</v>
      </c>
    </row>
    <row r="291" spans="1:17" x14ac:dyDescent="0.25">
      <c r="A291">
        <v>1026</v>
      </c>
      <c r="B291">
        <v>193.51161300000001</v>
      </c>
      <c r="C291" s="2">
        <v>1</v>
      </c>
      <c r="H291">
        <v>180.460498</v>
      </c>
      <c r="I291" s="1">
        <v>4</v>
      </c>
      <c r="P291">
        <v>2</v>
      </c>
      <c r="Q291" t="str">
        <f>CONCATENATE(C291,E291,G291,I291)</f>
        <v>14</v>
      </c>
    </row>
    <row r="292" spans="1:17" x14ac:dyDescent="0.25">
      <c r="A292">
        <v>1027</v>
      </c>
      <c r="B292">
        <v>193.51161300000001</v>
      </c>
      <c r="C292" s="2">
        <v>1</v>
      </c>
      <c r="H292">
        <v>180.460498</v>
      </c>
      <c r="I292" s="1">
        <v>4</v>
      </c>
      <c r="P292">
        <v>2</v>
      </c>
      <c r="Q292" t="str">
        <f>CONCATENATE(C292,E292,G292,I292)</f>
        <v>14</v>
      </c>
    </row>
    <row r="293" spans="1:17" x14ac:dyDescent="0.25">
      <c r="A293">
        <v>1028</v>
      </c>
      <c r="B293">
        <v>193.51161300000001</v>
      </c>
      <c r="C293" s="2">
        <v>1</v>
      </c>
      <c r="H293">
        <v>180.78513799999999</v>
      </c>
      <c r="I293" s="1">
        <v>4</v>
      </c>
      <c r="P293">
        <v>2</v>
      </c>
      <c r="Q293" t="str">
        <f>CONCATENATE(C293,E293,G293,I293)</f>
        <v>14</v>
      </c>
    </row>
    <row r="294" spans="1:17" x14ac:dyDescent="0.25">
      <c r="A294">
        <v>1029</v>
      </c>
      <c r="B294">
        <v>193.51161300000001</v>
      </c>
      <c r="C294" s="2">
        <v>1</v>
      </c>
      <c r="H294">
        <v>180.78513799999999</v>
      </c>
      <c r="I294" s="1">
        <v>4</v>
      </c>
      <c r="P294">
        <v>2</v>
      </c>
      <c r="Q294" t="str">
        <f>CONCATENATE(C294,E294,G294,I294)</f>
        <v>14</v>
      </c>
    </row>
    <row r="295" spans="1:17" x14ac:dyDescent="0.25">
      <c r="A295">
        <v>1030</v>
      </c>
      <c r="B295">
        <v>193.51161300000001</v>
      </c>
      <c r="C295" s="2">
        <v>1</v>
      </c>
      <c r="H295">
        <v>181.10977700000001</v>
      </c>
      <c r="I295" s="1">
        <v>4</v>
      </c>
      <c r="P295">
        <v>2</v>
      </c>
      <c r="Q295" t="str">
        <f>CONCATENATE(C295,E295,G295,I295)</f>
        <v>14</v>
      </c>
    </row>
    <row r="296" spans="1:17" x14ac:dyDescent="0.25">
      <c r="A296">
        <v>1031</v>
      </c>
      <c r="B296">
        <v>193.51161300000001</v>
      </c>
      <c r="C296" s="2">
        <v>1</v>
      </c>
      <c r="H296">
        <v>181.49941000000001</v>
      </c>
      <c r="I296" s="1">
        <v>4</v>
      </c>
      <c r="P296">
        <v>2</v>
      </c>
      <c r="Q296" t="str">
        <f>CONCATENATE(C296,E296,G296,I296)</f>
        <v>14</v>
      </c>
    </row>
    <row r="297" spans="1:17" x14ac:dyDescent="0.25">
      <c r="A297">
        <v>1032</v>
      </c>
      <c r="B297">
        <v>193.51161300000001</v>
      </c>
      <c r="C297" s="2">
        <v>1</v>
      </c>
      <c r="H297">
        <v>182.08380199999999</v>
      </c>
      <c r="I297" s="1">
        <v>4</v>
      </c>
      <c r="P297">
        <v>2</v>
      </c>
      <c r="Q297" t="str">
        <f>CONCATENATE(C297,E297,G297,I297)</f>
        <v>14</v>
      </c>
    </row>
    <row r="298" spans="1:17" x14ac:dyDescent="0.25">
      <c r="A298">
        <v>1033</v>
      </c>
      <c r="D298">
        <v>202.01745199999999</v>
      </c>
      <c r="E298" s="4">
        <v>2</v>
      </c>
      <c r="P298">
        <v>1</v>
      </c>
      <c r="Q298" t="str">
        <f>CONCATENATE(C298,E298,G298,I298)</f>
        <v>2</v>
      </c>
    </row>
    <row r="299" spans="1:17" x14ac:dyDescent="0.25">
      <c r="A299">
        <v>1034</v>
      </c>
      <c r="D299">
        <v>203.439696</v>
      </c>
      <c r="E299" s="4">
        <v>2</v>
      </c>
      <c r="P299">
        <v>1</v>
      </c>
      <c r="Q299" t="str">
        <f>CONCATENATE(C299,E299,G299,I299)</f>
        <v>2</v>
      </c>
    </row>
    <row r="300" spans="1:17" x14ac:dyDescent="0.25">
      <c r="A300">
        <v>1035</v>
      </c>
      <c r="D300">
        <v>203.439696</v>
      </c>
      <c r="E300" s="4">
        <v>2</v>
      </c>
      <c r="F300">
        <v>191.23902799999999</v>
      </c>
      <c r="G300" s="3">
        <v>3</v>
      </c>
      <c r="P300">
        <v>2</v>
      </c>
      <c r="Q300" t="str">
        <f>CONCATENATE(C300,E300,G300,I300)</f>
        <v>23</v>
      </c>
    </row>
    <row r="301" spans="1:17" x14ac:dyDescent="0.25">
      <c r="A301">
        <v>1036</v>
      </c>
      <c r="D301">
        <v>203.439696</v>
      </c>
      <c r="E301" s="4">
        <v>2</v>
      </c>
      <c r="F301">
        <v>191.23902799999999</v>
      </c>
      <c r="G301" s="3">
        <v>3</v>
      </c>
      <c r="P301">
        <v>2</v>
      </c>
      <c r="Q301" t="str">
        <f>CONCATENATE(C301,E301,G301,I301)</f>
        <v>23</v>
      </c>
    </row>
    <row r="302" spans="1:17" x14ac:dyDescent="0.25">
      <c r="A302">
        <v>1037</v>
      </c>
      <c r="D302">
        <v>203.439696</v>
      </c>
      <c r="E302" s="4">
        <v>2</v>
      </c>
      <c r="F302">
        <v>191.23902799999999</v>
      </c>
      <c r="G302" s="3">
        <v>3</v>
      </c>
      <c r="P302">
        <v>2</v>
      </c>
      <c r="Q302" t="str">
        <f>CONCATENATE(C302,E302,G302,I302)</f>
        <v>23</v>
      </c>
    </row>
    <row r="303" spans="1:17" x14ac:dyDescent="0.25">
      <c r="A303">
        <v>1038</v>
      </c>
      <c r="D303">
        <v>203.439696</v>
      </c>
      <c r="E303" s="4">
        <v>2</v>
      </c>
      <c r="F303">
        <v>191.23902799999999</v>
      </c>
      <c r="G303" s="3">
        <v>3</v>
      </c>
      <c r="P303">
        <v>2</v>
      </c>
      <c r="Q303" t="str">
        <f>CONCATENATE(C303,E303,G303,I303)</f>
        <v>23</v>
      </c>
    </row>
    <row r="304" spans="1:17" x14ac:dyDescent="0.25">
      <c r="A304">
        <v>1039</v>
      </c>
      <c r="D304">
        <v>203.439696</v>
      </c>
      <c r="E304" s="4">
        <v>2</v>
      </c>
      <c r="F304">
        <v>191.23902799999999</v>
      </c>
      <c r="G304" s="3">
        <v>3</v>
      </c>
      <c r="P304">
        <v>2</v>
      </c>
      <c r="Q304" t="str">
        <f>CONCATENATE(C304,E304,G304,I304)</f>
        <v>23</v>
      </c>
    </row>
    <row r="305" spans="1:17" x14ac:dyDescent="0.25">
      <c r="A305">
        <v>1040</v>
      </c>
      <c r="D305">
        <v>203.439696</v>
      </c>
      <c r="E305" s="4">
        <v>2</v>
      </c>
      <c r="F305">
        <v>191.23902799999999</v>
      </c>
      <c r="G305" s="3">
        <v>3</v>
      </c>
      <c r="P305">
        <v>2</v>
      </c>
      <c r="Q305" t="str">
        <f>CONCATENATE(C305,E305,G305,I305)</f>
        <v>23</v>
      </c>
    </row>
    <row r="306" spans="1:17" x14ac:dyDescent="0.25">
      <c r="A306">
        <v>1041</v>
      </c>
      <c r="D306">
        <v>203.439696</v>
      </c>
      <c r="E306" s="4">
        <v>2</v>
      </c>
      <c r="F306">
        <v>191.23902799999999</v>
      </c>
      <c r="G306" s="3">
        <v>3</v>
      </c>
      <c r="P306">
        <v>2</v>
      </c>
      <c r="Q306" t="str">
        <f>CONCATENATE(C306,E306,G306,I306)</f>
        <v>23</v>
      </c>
    </row>
    <row r="307" spans="1:17" x14ac:dyDescent="0.25">
      <c r="A307">
        <v>1042</v>
      </c>
      <c r="D307">
        <v>203.439696</v>
      </c>
      <c r="E307" s="4">
        <v>2</v>
      </c>
      <c r="F307">
        <v>191.23902799999999</v>
      </c>
      <c r="G307" s="3">
        <v>3</v>
      </c>
      <c r="P307">
        <v>2</v>
      </c>
      <c r="Q307" t="str">
        <f>CONCATENATE(C307,E307,G307,I307)</f>
        <v>23</v>
      </c>
    </row>
    <row r="308" spans="1:17" x14ac:dyDescent="0.25">
      <c r="A308">
        <v>1043</v>
      </c>
      <c r="D308">
        <v>203.439696</v>
      </c>
      <c r="E308" s="4">
        <v>2</v>
      </c>
      <c r="F308">
        <v>191.23902799999999</v>
      </c>
      <c r="G308" s="3">
        <v>3</v>
      </c>
      <c r="P308">
        <v>2</v>
      </c>
      <c r="Q308" t="str">
        <f>CONCATENATE(C308,E308,G308,I308)</f>
        <v>23</v>
      </c>
    </row>
    <row r="309" spans="1:17" x14ac:dyDescent="0.25">
      <c r="A309">
        <v>1044</v>
      </c>
      <c r="D309">
        <v>203.439696</v>
      </c>
      <c r="E309" s="4">
        <v>2</v>
      </c>
      <c r="F309">
        <v>191.23902799999999</v>
      </c>
      <c r="G309" s="3">
        <v>3</v>
      </c>
      <c r="P309">
        <v>2</v>
      </c>
      <c r="Q309" t="str">
        <f>CONCATENATE(C309,E309,G309,I309)</f>
        <v>23</v>
      </c>
    </row>
    <row r="310" spans="1:17" x14ac:dyDescent="0.25">
      <c r="A310">
        <v>1045</v>
      </c>
      <c r="D310">
        <v>203.439696</v>
      </c>
      <c r="E310" s="4">
        <v>2</v>
      </c>
      <c r="F310">
        <v>191.30391399999999</v>
      </c>
      <c r="G310" s="3">
        <v>3</v>
      </c>
      <c r="P310">
        <v>2</v>
      </c>
      <c r="Q310" t="str">
        <f>CONCATENATE(C310,E310,G310,I310)</f>
        <v>23</v>
      </c>
    </row>
    <row r="311" spans="1:17" x14ac:dyDescent="0.25">
      <c r="A311">
        <v>1046</v>
      </c>
      <c r="D311">
        <v>203.439696</v>
      </c>
      <c r="E311" s="4">
        <v>2</v>
      </c>
      <c r="F311">
        <v>191.30391399999999</v>
      </c>
      <c r="G311" s="3">
        <v>3</v>
      </c>
      <c r="P311">
        <v>2</v>
      </c>
      <c r="Q311" t="str">
        <f>CONCATENATE(C311,E311,G311,I311)</f>
        <v>23</v>
      </c>
    </row>
    <row r="312" spans="1:17" x14ac:dyDescent="0.25">
      <c r="A312">
        <v>1047</v>
      </c>
      <c r="D312">
        <v>203.439696</v>
      </c>
      <c r="E312" s="4">
        <v>2</v>
      </c>
      <c r="F312">
        <v>191.62855500000001</v>
      </c>
      <c r="G312" s="3">
        <v>3</v>
      </c>
      <c r="P312">
        <v>2</v>
      </c>
      <c r="Q312" t="str">
        <f>CONCATENATE(C312,E312,G312,I312)</f>
        <v>23</v>
      </c>
    </row>
    <row r="313" spans="1:17" x14ac:dyDescent="0.25">
      <c r="A313">
        <v>1048</v>
      </c>
      <c r="D313">
        <v>202.01745199999999</v>
      </c>
      <c r="E313" s="4">
        <v>2</v>
      </c>
      <c r="F313">
        <v>191.82342299999999</v>
      </c>
      <c r="G313" s="3">
        <v>3</v>
      </c>
      <c r="P313">
        <v>2</v>
      </c>
      <c r="Q313" t="str">
        <f>CONCATENATE(C313,E313,G313,I313)</f>
        <v>23</v>
      </c>
    </row>
    <row r="314" spans="1:17" x14ac:dyDescent="0.25">
      <c r="A314">
        <v>1049</v>
      </c>
      <c r="F314">
        <v>191.82342299999999</v>
      </c>
      <c r="G314" s="3">
        <v>3</v>
      </c>
      <c r="P314">
        <v>1</v>
      </c>
      <c r="Q314" t="str">
        <f>CONCATENATE(C314,E314,G314,I314)</f>
        <v>3</v>
      </c>
    </row>
    <row r="315" spans="1:17" x14ac:dyDescent="0.25">
      <c r="A315">
        <v>1050</v>
      </c>
      <c r="F315">
        <v>191.82342299999999</v>
      </c>
      <c r="G315" s="3">
        <v>3</v>
      </c>
      <c r="P315">
        <v>1</v>
      </c>
      <c r="Q315" t="str">
        <f>CONCATENATE(C315,E315,G315,I315)</f>
        <v>3</v>
      </c>
    </row>
    <row r="316" spans="1:17" x14ac:dyDescent="0.25">
      <c r="A316">
        <v>1051</v>
      </c>
      <c r="F316">
        <v>192.01818599999999</v>
      </c>
      <c r="G316" s="3">
        <v>3</v>
      </c>
      <c r="P316">
        <v>1</v>
      </c>
      <c r="Q316" t="str">
        <f>CONCATENATE(C316,E316,G316,I316)</f>
        <v>3</v>
      </c>
    </row>
    <row r="317" spans="1:17" x14ac:dyDescent="0.25">
      <c r="A317">
        <v>1052</v>
      </c>
      <c r="F317">
        <v>192.01818599999999</v>
      </c>
      <c r="G317" s="3">
        <v>3</v>
      </c>
      <c r="P317">
        <v>1</v>
      </c>
      <c r="Q317" t="str">
        <f>CONCATENATE(C317,E317,G317,I317)</f>
        <v>3</v>
      </c>
    </row>
    <row r="318" spans="1:17" x14ac:dyDescent="0.25">
      <c r="A318">
        <v>1053</v>
      </c>
      <c r="B318">
        <v>211.33064200000001</v>
      </c>
      <c r="C318" s="2">
        <v>1</v>
      </c>
      <c r="P318">
        <v>1</v>
      </c>
      <c r="Q318" t="str">
        <f>CONCATENATE(C318,E318,G318,I318)</f>
        <v>1</v>
      </c>
    </row>
    <row r="319" spans="1:17" x14ac:dyDescent="0.25">
      <c r="A319">
        <v>1054</v>
      </c>
      <c r="B319">
        <v>211.33064200000001</v>
      </c>
      <c r="C319" s="2">
        <v>1</v>
      </c>
      <c r="P319">
        <v>1</v>
      </c>
      <c r="Q319" t="str">
        <f>CONCATENATE(C319,E319,G319,I319)</f>
        <v>1</v>
      </c>
    </row>
    <row r="320" spans="1:17" x14ac:dyDescent="0.25">
      <c r="A320">
        <v>1055</v>
      </c>
      <c r="B320">
        <v>211.33064200000001</v>
      </c>
      <c r="C320" s="2">
        <v>1</v>
      </c>
      <c r="P320">
        <v>1</v>
      </c>
      <c r="Q320" t="str">
        <f>CONCATENATE(C320,E320,G320,I320)</f>
        <v>1</v>
      </c>
    </row>
    <row r="321" spans="1:17" x14ac:dyDescent="0.25">
      <c r="A321">
        <v>1056</v>
      </c>
      <c r="B321">
        <v>211.33064200000001</v>
      </c>
      <c r="C321" s="2">
        <v>1</v>
      </c>
      <c r="P321">
        <v>1</v>
      </c>
      <c r="Q321" t="str">
        <f>CONCATENATE(C321,E321,G321,I321)</f>
        <v>1</v>
      </c>
    </row>
    <row r="322" spans="1:17" x14ac:dyDescent="0.25">
      <c r="A322">
        <v>1057</v>
      </c>
      <c r="B322">
        <v>211.33064200000001</v>
      </c>
      <c r="C322" s="2">
        <v>1</v>
      </c>
      <c r="H322">
        <v>202.991479</v>
      </c>
      <c r="I322" s="1">
        <v>4</v>
      </c>
      <c r="P322">
        <v>2</v>
      </c>
      <c r="Q322" t="str">
        <f>CONCATENATE(C322,E322,G322,I322)</f>
        <v>14</v>
      </c>
    </row>
    <row r="323" spans="1:17" x14ac:dyDescent="0.25">
      <c r="A323">
        <v>1058</v>
      </c>
      <c r="B323">
        <v>211.33064200000001</v>
      </c>
      <c r="C323" s="2">
        <v>1</v>
      </c>
      <c r="H323">
        <v>204.10233199999999</v>
      </c>
      <c r="I323" s="1">
        <v>4</v>
      </c>
      <c r="P323">
        <v>2</v>
      </c>
      <c r="Q323" t="str">
        <f>CONCATENATE(C323,E323,G323,I323)</f>
        <v>14</v>
      </c>
    </row>
    <row r="324" spans="1:17" x14ac:dyDescent="0.25">
      <c r="A324">
        <v>1059</v>
      </c>
      <c r="B324">
        <v>211.33064200000001</v>
      </c>
      <c r="C324" s="2">
        <v>1</v>
      </c>
      <c r="H324">
        <v>204.10233199999999</v>
      </c>
      <c r="I324" s="1">
        <v>4</v>
      </c>
      <c r="P324">
        <v>2</v>
      </c>
      <c r="Q324" t="str">
        <f>CONCATENATE(C324,E324,G324,I324)</f>
        <v>14</v>
      </c>
    </row>
    <row r="325" spans="1:17" x14ac:dyDescent="0.25">
      <c r="A325">
        <v>1060</v>
      </c>
      <c r="B325">
        <v>211.33064200000001</v>
      </c>
      <c r="C325" s="2">
        <v>1</v>
      </c>
      <c r="H325">
        <v>204.10233199999999</v>
      </c>
      <c r="I325" s="1">
        <v>4</v>
      </c>
      <c r="P325">
        <v>2</v>
      </c>
      <c r="Q325" t="str">
        <f>CONCATENATE(C325,E325,G325,I325)</f>
        <v>14</v>
      </c>
    </row>
    <row r="326" spans="1:17" x14ac:dyDescent="0.25">
      <c r="A326">
        <v>1061</v>
      </c>
      <c r="B326">
        <v>211.33064200000001</v>
      </c>
      <c r="C326" s="2">
        <v>1</v>
      </c>
      <c r="H326">
        <v>204.10233199999999</v>
      </c>
      <c r="I326" s="1">
        <v>4</v>
      </c>
      <c r="P326">
        <v>2</v>
      </c>
      <c r="Q326" t="str">
        <f>CONCATENATE(C326,E326,G326,I326)</f>
        <v>14</v>
      </c>
    </row>
    <row r="327" spans="1:17" x14ac:dyDescent="0.25">
      <c r="A327">
        <v>1062</v>
      </c>
      <c r="B327">
        <v>211.33064200000001</v>
      </c>
      <c r="C327" s="2">
        <v>1</v>
      </c>
      <c r="H327">
        <v>204.10233199999999</v>
      </c>
      <c r="I327" s="1">
        <v>4</v>
      </c>
      <c r="P327">
        <v>2</v>
      </c>
      <c r="Q327" t="str">
        <f>CONCATENATE(C327,E327,G327,I327)</f>
        <v>14</v>
      </c>
    </row>
    <row r="328" spans="1:17" x14ac:dyDescent="0.25">
      <c r="A328">
        <v>1063</v>
      </c>
      <c r="B328">
        <v>211.33064200000001</v>
      </c>
      <c r="C328" s="2">
        <v>1</v>
      </c>
      <c r="H328">
        <v>204.10233199999999</v>
      </c>
      <c r="I328" s="1">
        <v>4</v>
      </c>
      <c r="P328">
        <v>2</v>
      </c>
      <c r="Q328" t="str">
        <f>CONCATENATE(C328,E328,G328,I328)</f>
        <v>14</v>
      </c>
    </row>
    <row r="329" spans="1:17" x14ac:dyDescent="0.25">
      <c r="A329">
        <v>1064</v>
      </c>
      <c r="B329">
        <v>211.33064200000001</v>
      </c>
      <c r="C329" s="2">
        <v>1</v>
      </c>
      <c r="H329">
        <v>204.10233199999999</v>
      </c>
      <c r="I329" s="1">
        <v>4</v>
      </c>
      <c r="P329">
        <v>2</v>
      </c>
      <c r="Q329" t="str">
        <f>CONCATENATE(C329,E329,G329,I329)</f>
        <v>14</v>
      </c>
    </row>
    <row r="330" spans="1:17" x14ac:dyDescent="0.25">
      <c r="A330">
        <v>1065</v>
      </c>
      <c r="B330">
        <v>211.33064200000001</v>
      </c>
      <c r="C330" s="2">
        <v>1</v>
      </c>
      <c r="H330">
        <v>204.10233199999999</v>
      </c>
      <c r="I330" s="1">
        <v>4</v>
      </c>
      <c r="P330">
        <v>2</v>
      </c>
      <c r="Q330" t="str">
        <f>CONCATENATE(C330,E330,G330,I330)</f>
        <v>14</v>
      </c>
    </row>
    <row r="331" spans="1:17" x14ac:dyDescent="0.25">
      <c r="A331">
        <v>1066</v>
      </c>
      <c r="B331">
        <v>211.571608</v>
      </c>
      <c r="C331" s="2">
        <v>1</v>
      </c>
      <c r="H331">
        <v>204.10233199999999</v>
      </c>
      <c r="I331" s="1">
        <v>4</v>
      </c>
      <c r="P331">
        <v>2</v>
      </c>
      <c r="Q331" t="str">
        <f>CONCATENATE(C331,E331,G331,I331)</f>
        <v>14</v>
      </c>
    </row>
    <row r="332" spans="1:17" x14ac:dyDescent="0.25">
      <c r="A332">
        <v>1067</v>
      </c>
      <c r="B332">
        <v>211.571608</v>
      </c>
      <c r="C332" s="2">
        <v>1</v>
      </c>
      <c r="H332">
        <v>204.22276600000001</v>
      </c>
      <c r="I332" s="1">
        <v>4</v>
      </c>
      <c r="P332">
        <v>2</v>
      </c>
      <c r="Q332" t="str">
        <f>CONCATENATE(C332,E332,G332,I332)</f>
        <v>14</v>
      </c>
    </row>
    <row r="333" spans="1:17" x14ac:dyDescent="0.25">
      <c r="A333">
        <v>1068</v>
      </c>
      <c r="B333">
        <v>211.571608</v>
      </c>
      <c r="C333" s="2">
        <v>1</v>
      </c>
      <c r="D333">
        <v>218.980616</v>
      </c>
      <c r="E333" s="4">
        <v>2</v>
      </c>
      <c r="H333">
        <v>204.22276600000001</v>
      </c>
      <c r="I333" s="1">
        <v>4</v>
      </c>
      <c r="P333">
        <v>3</v>
      </c>
      <c r="Q333" t="str">
        <f>CONCATENATE(C333,E333,G333,I333)</f>
        <v>124</v>
      </c>
    </row>
    <row r="334" spans="1:17" x14ac:dyDescent="0.25">
      <c r="A334">
        <v>1069</v>
      </c>
      <c r="B334">
        <v>212.11370700000001</v>
      </c>
      <c r="C334" s="2">
        <v>1</v>
      </c>
      <c r="D334">
        <v>218.980616</v>
      </c>
      <c r="E334" s="4">
        <v>2</v>
      </c>
      <c r="H334">
        <v>204.22276600000001</v>
      </c>
      <c r="I334" s="1">
        <v>4</v>
      </c>
      <c r="P334">
        <v>3</v>
      </c>
      <c r="Q334" t="str">
        <f>CONCATENATE(C334,E334,G334,I334)</f>
        <v>124</v>
      </c>
    </row>
    <row r="335" spans="1:17" x14ac:dyDescent="0.25">
      <c r="A335">
        <v>1070</v>
      </c>
      <c r="D335">
        <v>218.980616</v>
      </c>
      <c r="E335" s="4">
        <v>2</v>
      </c>
      <c r="H335">
        <v>204.343299</v>
      </c>
      <c r="I335" s="1">
        <v>4</v>
      </c>
      <c r="P335">
        <v>2</v>
      </c>
      <c r="Q335" t="str">
        <f>CONCATENATE(C335,E335,G335,I335)</f>
        <v>24</v>
      </c>
    </row>
    <row r="336" spans="1:17" x14ac:dyDescent="0.25">
      <c r="A336">
        <v>1071</v>
      </c>
      <c r="D336">
        <v>218.980616</v>
      </c>
      <c r="E336" s="4">
        <v>2</v>
      </c>
      <c r="H336">
        <v>204.58416599999998</v>
      </c>
      <c r="I336" s="1">
        <v>4</v>
      </c>
      <c r="P336">
        <v>2</v>
      </c>
      <c r="Q336" t="str">
        <f>CONCATENATE(C336,E336,G336,I336)</f>
        <v>24</v>
      </c>
    </row>
    <row r="337" spans="1:17" x14ac:dyDescent="0.25">
      <c r="A337">
        <v>1072</v>
      </c>
      <c r="D337">
        <v>218.980616</v>
      </c>
      <c r="E337" s="4">
        <v>2</v>
      </c>
      <c r="H337">
        <v>204.58416599999998</v>
      </c>
      <c r="I337" s="1">
        <v>4</v>
      </c>
      <c r="P337">
        <v>2</v>
      </c>
      <c r="Q337" t="str">
        <f>CONCATENATE(C337,E337,G337,I337)</f>
        <v>24</v>
      </c>
    </row>
    <row r="338" spans="1:17" x14ac:dyDescent="0.25">
      <c r="A338">
        <v>1073</v>
      </c>
      <c r="D338">
        <v>218.980616</v>
      </c>
      <c r="E338" s="4">
        <v>2</v>
      </c>
      <c r="H338">
        <v>204.644431</v>
      </c>
      <c r="I338" s="1">
        <v>4</v>
      </c>
      <c r="P338">
        <v>2</v>
      </c>
      <c r="Q338" t="str">
        <f>CONCATENATE(C338,E338,G338,I338)</f>
        <v>24</v>
      </c>
    </row>
    <row r="339" spans="1:17" x14ac:dyDescent="0.25">
      <c r="A339">
        <v>1074</v>
      </c>
      <c r="D339">
        <v>218.980616</v>
      </c>
      <c r="E339" s="4">
        <v>2</v>
      </c>
      <c r="H339">
        <v>204.70469900000001</v>
      </c>
      <c r="I339" s="1">
        <v>4</v>
      </c>
      <c r="P339">
        <v>2</v>
      </c>
      <c r="Q339" t="str">
        <f>CONCATENATE(C339,E339,G339,I339)</f>
        <v>24</v>
      </c>
    </row>
    <row r="340" spans="1:17" x14ac:dyDescent="0.25">
      <c r="A340">
        <v>1075</v>
      </c>
      <c r="D340">
        <v>218.980616</v>
      </c>
      <c r="E340" s="4">
        <v>2</v>
      </c>
      <c r="H340">
        <v>203.44599600000001</v>
      </c>
      <c r="I340" s="1">
        <v>4</v>
      </c>
      <c r="P340">
        <v>2</v>
      </c>
      <c r="Q340" t="str">
        <f>CONCATENATE(C340,E340,G340,I340)</f>
        <v>24</v>
      </c>
    </row>
    <row r="341" spans="1:17" x14ac:dyDescent="0.25">
      <c r="A341">
        <v>1076</v>
      </c>
      <c r="D341">
        <v>218.980616</v>
      </c>
      <c r="E341" s="4">
        <v>2</v>
      </c>
      <c r="F341">
        <v>211.089675</v>
      </c>
      <c r="G341" s="3">
        <v>3</v>
      </c>
      <c r="P341">
        <v>2</v>
      </c>
      <c r="Q341" t="str">
        <f>CONCATENATE(C341,E341,G341,I341)</f>
        <v>23</v>
      </c>
    </row>
    <row r="342" spans="1:17" x14ac:dyDescent="0.25">
      <c r="A342">
        <v>1077</v>
      </c>
      <c r="D342">
        <v>218.980616</v>
      </c>
      <c r="E342" s="4">
        <v>2</v>
      </c>
      <c r="F342">
        <v>211.089675</v>
      </c>
      <c r="G342" s="3">
        <v>3</v>
      </c>
      <c r="P342">
        <v>2</v>
      </c>
      <c r="Q342" t="str">
        <f>CONCATENATE(C342,E342,G342,I342)</f>
        <v>23</v>
      </c>
    </row>
    <row r="343" spans="1:17" x14ac:dyDescent="0.25">
      <c r="A343">
        <v>1078</v>
      </c>
      <c r="D343">
        <v>218.980616</v>
      </c>
      <c r="E343" s="4">
        <v>2</v>
      </c>
      <c r="F343">
        <v>211.089675</v>
      </c>
      <c r="G343" s="3">
        <v>3</v>
      </c>
      <c r="P343">
        <v>2</v>
      </c>
      <c r="Q343" t="str">
        <f>CONCATENATE(C343,E343,G343,I343)</f>
        <v>23</v>
      </c>
    </row>
    <row r="344" spans="1:17" x14ac:dyDescent="0.25">
      <c r="A344">
        <v>1079</v>
      </c>
      <c r="D344">
        <v>218.980616</v>
      </c>
      <c r="E344" s="4">
        <v>2</v>
      </c>
      <c r="F344">
        <v>211.089675</v>
      </c>
      <c r="G344" s="3">
        <v>3</v>
      </c>
      <c r="P344">
        <v>2</v>
      </c>
      <c r="Q344" t="str">
        <f>CONCATENATE(C344,E344,G344,I344)</f>
        <v>23</v>
      </c>
    </row>
    <row r="345" spans="1:17" x14ac:dyDescent="0.25">
      <c r="A345">
        <v>1080</v>
      </c>
      <c r="D345">
        <v>218.980616</v>
      </c>
      <c r="E345" s="4">
        <v>2</v>
      </c>
      <c r="F345">
        <v>211.089675</v>
      </c>
      <c r="G345" s="3">
        <v>3</v>
      </c>
      <c r="P345">
        <v>2</v>
      </c>
      <c r="Q345" t="str">
        <f>CONCATENATE(C345,E345,G345,I345)</f>
        <v>23</v>
      </c>
    </row>
    <row r="346" spans="1:17" x14ac:dyDescent="0.25">
      <c r="A346">
        <v>1081</v>
      </c>
      <c r="D346">
        <v>219.161315</v>
      </c>
      <c r="E346" s="4">
        <v>2</v>
      </c>
      <c r="F346">
        <v>211.089675</v>
      </c>
      <c r="G346" s="3">
        <v>3</v>
      </c>
      <c r="P346">
        <v>2</v>
      </c>
      <c r="Q346" t="str">
        <f>CONCATENATE(C346,E346,G346,I346)</f>
        <v>23</v>
      </c>
    </row>
    <row r="347" spans="1:17" x14ac:dyDescent="0.25">
      <c r="A347">
        <v>1082</v>
      </c>
      <c r="D347">
        <v>219.161315</v>
      </c>
      <c r="E347" s="4">
        <v>2</v>
      </c>
      <c r="F347">
        <v>211.089675</v>
      </c>
      <c r="G347" s="3">
        <v>3</v>
      </c>
      <c r="P347">
        <v>2</v>
      </c>
      <c r="Q347" t="str">
        <f>CONCATENATE(C347,E347,G347,I347)</f>
        <v>23</v>
      </c>
    </row>
    <row r="348" spans="1:17" x14ac:dyDescent="0.25">
      <c r="A348">
        <v>1083</v>
      </c>
      <c r="D348">
        <v>219.161315</v>
      </c>
      <c r="E348" s="4">
        <v>2</v>
      </c>
      <c r="F348">
        <v>211.089675</v>
      </c>
      <c r="G348" s="3">
        <v>3</v>
      </c>
      <c r="P348">
        <v>2</v>
      </c>
      <c r="Q348" t="str">
        <f>CONCATENATE(C348,E348,G348,I348)</f>
        <v>23</v>
      </c>
    </row>
    <row r="349" spans="1:17" x14ac:dyDescent="0.25">
      <c r="A349">
        <v>1084</v>
      </c>
      <c r="D349">
        <v>219.40228200000001</v>
      </c>
      <c r="E349" s="4">
        <v>2</v>
      </c>
      <c r="F349">
        <v>211.089675</v>
      </c>
      <c r="G349" s="3">
        <v>3</v>
      </c>
      <c r="P349">
        <v>2</v>
      </c>
      <c r="Q349" t="str">
        <f>CONCATENATE(C349,E349,G349,I349)</f>
        <v>23</v>
      </c>
    </row>
    <row r="350" spans="1:17" x14ac:dyDescent="0.25">
      <c r="A350">
        <v>1085</v>
      </c>
      <c r="D350">
        <v>219.40228200000001</v>
      </c>
      <c r="E350" s="4">
        <v>2</v>
      </c>
      <c r="F350">
        <v>211.089675</v>
      </c>
      <c r="G350" s="3">
        <v>3</v>
      </c>
      <c r="P350">
        <v>2</v>
      </c>
      <c r="Q350" t="str">
        <f>CONCATENATE(C350,E350,G350,I350)</f>
        <v>23</v>
      </c>
    </row>
    <row r="351" spans="1:17" x14ac:dyDescent="0.25">
      <c r="A351">
        <v>1086</v>
      </c>
      <c r="D351">
        <v>219.88421499999998</v>
      </c>
      <c r="E351" s="4">
        <v>2</v>
      </c>
      <c r="F351">
        <v>211.089675</v>
      </c>
      <c r="G351" s="3">
        <v>3</v>
      </c>
      <c r="P351">
        <v>2</v>
      </c>
      <c r="Q351" t="str">
        <f>CONCATENATE(C351,E351,G351,I351)</f>
        <v>23</v>
      </c>
    </row>
    <row r="352" spans="1:17" x14ac:dyDescent="0.25">
      <c r="A352">
        <v>1087</v>
      </c>
      <c r="F352">
        <v>211.089675</v>
      </c>
      <c r="G352" s="3">
        <v>3</v>
      </c>
      <c r="P352">
        <v>1</v>
      </c>
      <c r="Q352" t="str">
        <f>CONCATENATE(C352,E352,G352,I352)</f>
        <v>3</v>
      </c>
    </row>
    <row r="353" spans="1:17" x14ac:dyDescent="0.25">
      <c r="A353">
        <v>1088</v>
      </c>
      <c r="F353">
        <v>211.089675</v>
      </c>
      <c r="G353" s="3">
        <v>3</v>
      </c>
      <c r="P353">
        <v>1</v>
      </c>
      <c r="Q353" t="str">
        <f>CONCATENATE(C353,E353,G353,I353)</f>
        <v>3</v>
      </c>
    </row>
    <row r="354" spans="1:17" x14ac:dyDescent="0.25">
      <c r="A354">
        <v>1089</v>
      </c>
      <c r="B354">
        <v>228.31726</v>
      </c>
      <c r="C354" s="2">
        <v>1</v>
      </c>
      <c r="F354">
        <v>211.089675</v>
      </c>
      <c r="G354" s="3">
        <v>3</v>
      </c>
      <c r="P354">
        <v>2</v>
      </c>
      <c r="Q354" t="str">
        <f>CONCATENATE(C354,E354,G354,I354)</f>
        <v>13</v>
      </c>
    </row>
    <row r="355" spans="1:17" x14ac:dyDescent="0.25">
      <c r="A355">
        <v>1090</v>
      </c>
      <c r="B355">
        <v>228.31726</v>
      </c>
      <c r="C355" s="2">
        <v>1</v>
      </c>
      <c r="F355">
        <v>211.089675</v>
      </c>
      <c r="G355" s="3">
        <v>3</v>
      </c>
      <c r="P355">
        <v>2</v>
      </c>
      <c r="Q355" t="str">
        <f>CONCATENATE(C355,E355,G355,I355)</f>
        <v>13</v>
      </c>
    </row>
    <row r="356" spans="1:17" x14ac:dyDescent="0.25">
      <c r="A356">
        <v>1091</v>
      </c>
      <c r="B356">
        <v>228.31726</v>
      </c>
      <c r="C356" s="2">
        <v>1</v>
      </c>
      <c r="F356">
        <v>211.21020799999999</v>
      </c>
      <c r="G356" s="3">
        <v>3</v>
      </c>
      <c r="P356">
        <v>2</v>
      </c>
      <c r="Q356" t="str">
        <f>CONCATENATE(C356,E356,G356,I356)</f>
        <v>13</v>
      </c>
    </row>
    <row r="357" spans="1:17" x14ac:dyDescent="0.25">
      <c r="A357">
        <v>1092</v>
      </c>
      <c r="B357">
        <v>228.31726</v>
      </c>
      <c r="C357" s="2">
        <v>1</v>
      </c>
      <c r="F357">
        <v>211.21020799999999</v>
      </c>
      <c r="G357" s="3">
        <v>3</v>
      </c>
      <c r="P357">
        <v>2</v>
      </c>
      <c r="Q357" t="str">
        <f>CONCATENATE(C357,E357,G357,I357)</f>
        <v>13</v>
      </c>
    </row>
    <row r="358" spans="1:17" x14ac:dyDescent="0.25">
      <c r="A358">
        <v>1093</v>
      </c>
      <c r="B358">
        <v>228.31726</v>
      </c>
      <c r="C358" s="2">
        <v>1</v>
      </c>
      <c r="F358">
        <v>211.69204200000001</v>
      </c>
      <c r="G358" s="3">
        <v>3</v>
      </c>
      <c r="P358">
        <v>2</v>
      </c>
      <c r="Q358" t="str">
        <f>CONCATENATE(C358,E358,G358,I358)</f>
        <v>13</v>
      </c>
    </row>
    <row r="359" spans="1:17" x14ac:dyDescent="0.25">
      <c r="A359">
        <v>1094</v>
      </c>
      <c r="B359">
        <v>228.31726</v>
      </c>
      <c r="C359" s="2">
        <v>1</v>
      </c>
      <c r="P359">
        <v>1</v>
      </c>
      <c r="Q359" t="str">
        <f>CONCATENATE(C359,E359,G359,I359)</f>
        <v>1</v>
      </c>
    </row>
    <row r="360" spans="1:17" x14ac:dyDescent="0.25">
      <c r="A360">
        <v>1095</v>
      </c>
      <c r="B360">
        <v>228.31726</v>
      </c>
      <c r="C360" s="2">
        <v>1</v>
      </c>
      <c r="P360">
        <v>1</v>
      </c>
      <c r="Q360" t="str">
        <f>CONCATENATE(C360,E360,G360,I360)</f>
        <v>1</v>
      </c>
    </row>
    <row r="361" spans="1:17" x14ac:dyDescent="0.25">
      <c r="A361">
        <v>1096</v>
      </c>
      <c r="B361">
        <v>228.31726</v>
      </c>
      <c r="C361" s="2">
        <v>1</v>
      </c>
      <c r="P361">
        <v>1</v>
      </c>
      <c r="Q361" t="str">
        <f>CONCATENATE(C361,E361,G361,I361)</f>
        <v>1</v>
      </c>
    </row>
    <row r="362" spans="1:17" x14ac:dyDescent="0.25">
      <c r="A362">
        <v>1097</v>
      </c>
      <c r="B362">
        <v>228.31726</v>
      </c>
      <c r="C362" s="2">
        <v>1</v>
      </c>
      <c r="P362">
        <v>1</v>
      </c>
      <c r="Q362" t="str">
        <f>CONCATENATE(C362,E362,G362,I362)</f>
        <v>1</v>
      </c>
    </row>
    <row r="363" spans="1:17" x14ac:dyDescent="0.25">
      <c r="A363">
        <v>1098</v>
      </c>
      <c r="B363">
        <v>228.31726</v>
      </c>
      <c r="C363" s="2">
        <v>1</v>
      </c>
      <c r="P363">
        <v>1</v>
      </c>
      <c r="Q363" t="str">
        <f>CONCATENATE(C363,E363,G363,I363)</f>
        <v>1</v>
      </c>
    </row>
    <row r="364" spans="1:17" x14ac:dyDescent="0.25">
      <c r="A364">
        <v>1099</v>
      </c>
      <c r="B364">
        <v>228.31726</v>
      </c>
      <c r="C364" s="2">
        <v>1</v>
      </c>
      <c r="P364">
        <v>1</v>
      </c>
      <c r="Q364" t="str">
        <f>CONCATENATE(C364,E364,G364,I364)</f>
        <v>1</v>
      </c>
    </row>
    <row r="365" spans="1:17" x14ac:dyDescent="0.25">
      <c r="A365">
        <v>1100</v>
      </c>
      <c r="B365">
        <v>228.31726</v>
      </c>
      <c r="C365" s="2">
        <v>1</v>
      </c>
      <c r="P365">
        <v>1</v>
      </c>
      <c r="Q365" t="str">
        <f>CONCATENATE(C365,E365,G365,I365)</f>
        <v>1</v>
      </c>
    </row>
    <row r="366" spans="1:17" x14ac:dyDescent="0.25">
      <c r="A366">
        <v>1101</v>
      </c>
      <c r="B366">
        <v>228.31726</v>
      </c>
      <c r="C366" s="2">
        <v>1</v>
      </c>
      <c r="P366">
        <v>1</v>
      </c>
      <c r="Q366" t="str">
        <f>CONCATENATE(C366,E366,G366,I366)</f>
        <v>1</v>
      </c>
    </row>
    <row r="367" spans="1:17" x14ac:dyDescent="0.25">
      <c r="A367">
        <v>1102</v>
      </c>
      <c r="B367">
        <v>228.31726</v>
      </c>
      <c r="C367" s="2">
        <v>1</v>
      </c>
      <c r="P367">
        <v>1</v>
      </c>
      <c r="Q367" t="str">
        <f>CONCATENATE(C367,E367,G367,I367)</f>
        <v>1</v>
      </c>
    </row>
    <row r="368" spans="1:17" x14ac:dyDescent="0.25">
      <c r="A368">
        <v>1103</v>
      </c>
      <c r="B368">
        <v>228.31726</v>
      </c>
      <c r="C368" s="2">
        <v>1</v>
      </c>
      <c r="H368">
        <v>222.775519</v>
      </c>
      <c r="I368" s="1">
        <v>4</v>
      </c>
      <c r="P368">
        <v>2</v>
      </c>
      <c r="Q368" t="str">
        <f>CONCATENATE(C368,E368,G368,I368)</f>
        <v>14</v>
      </c>
    </row>
    <row r="369" spans="1:17" x14ac:dyDescent="0.25">
      <c r="A369">
        <v>1104</v>
      </c>
      <c r="B369">
        <v>228.31726</v>
      </c>
      <c r="C369" s="2">
        <v>1</v>
      </c>
      <c r="H369">
        <v>222.775519</v>
      </c>
      <c r="I369" s="1">
        <v>4</v>
      </c>
      <c r="P369">
        <v>2</v>
      </c>
      <c r="Q369" t="str">
        <f>CONCATENATE(C369,E369,G369,I369)</f>
        <v>14</v>
      </c>
    </row>
    <row r="370" spans="1:17" x14ac:dyDescent="0.25">
      <c r="A370">
        <v>1105</v>
      </c>
      <c r="B370">
        <v>228.31726</v>
      </c>
      <c r="C370" s="2">
        <v>1</v>
      </c>
      <c r="H370">
        <v>222.775519</v>
      </c>
      <c r="I370" s="1">
        <v>4</v>
      </c>
      <c r="P370">
        <v>2</v>
      </c>
      <c r="Q370" t="str">
        <f>CONCATENATE(C370,E370,G370,I370)</f>
        <v>14</v>
      </c>
    </row>
    <row r="371" spans="1:17" x14ac:dyDescent="0.25">
      <c r="A371">
        <v>1106</v>
      </c>
      <c r="B371">
        <v>228.55822599999999</v>
      </c>
      <c r="C371" s="2">
        <v>1</v>
      </c>
      <c r="D371">
        <v>235.78653399999999</v>
      </c>
      <c r="E371" s="4">
        <v>2</v>
      </c>
      <c r="H371">
        <v>222.775519</v>
      </c>
      <c r="I371" s="1">
        <v>4</v>
      </c>
      <c r="P371">
        <v>3</v>
      </c>
      <c r="Q371" t="str">
        <f>CONCATENATE(C371,E371,G371,I371)</f>
        <v>124</v>
      </c>
    </row>
    <row r="372" spans="1:17" x14ac:dyDescent="0.25">
      <c r="A372">
        <v>1107</v>
      </c>
      <c r="B372">
        <v>228.85935899999998</v>
      </c>
      <c r="C372" s="2">
        <v>1</v>
      </c>
      <c r="D372">
        <v>235.78653399999999</v>
      </c>
      <c r="E372" s="4">
        <v>2</v>
      </c>
      <c r="H372">
        <v>222.775519</v>
      </c>
      <c r="I372" s="1">
        <v>4</v>
      </c>
      <c r="P372">
        <v>3</v>
      </c>
      <c r="Q372" t="str">
        <f>CONCATENATE(C372,E372,G372,I372)</f>
        <v>124</v>
      </c>
    </row>
    <row r="373" spans="1:17" x14ac:dyDescent="0.25">
      <c r="A373">
        <v>1108</v>
      </c>
      <c r="D373">
        <v>235.78653399999999</v>
      </c>
      <c r="E373" s="4">
        <v>2</v>
      </c>
      <c r="H373">
        <v>222.775519</v>
      </c>
      <c r="I373" s="1">
        <v>4</v>
      </c>
      <c r="P373">
        <v>2</v>
      </c>
      <c r="Q373" t="str">
        <f>CONCATENATE(C373,E373,G373,I373)</f>
        <v>24</v>
      </c>
    </row>
    <row r="374" spans="1:17" x14ac:dyDescent="0.25">
      <c r="A374">
        <v>1109</v>
      </c>
      <c r="D374">
        <v>235.78653399999999</v>
      </c>
      <c r="E374" s="4">
        <v>2</v>
      </c>
      <c r="H374">
        <v>222.775519</v>
      </c>
      <c r="I374" s="1">
        <v>4</v>
      </c>
      <c r="P374">
        <v>2</v>
      </c>
      <c r="Q374" t="str">
        <f>CONCATENATE(C374,E374,G374,I374)</f>
        <v>24</v>
      </c>
    </row>
    <row r="375" spans="1:17" x14ac:dyDescent="0.25">
      <c r="A375">
        <v>1110</v>
      </c>
      <c r="D375">
        <v>235.78653399999999</v>
      </c>
      <c r="E375" s="4">
        <v>2</v>
      </c>
      <c r="F375">
        <v>227.11252500000001</v>
      </c>
      <c r="G375" s="3">
        <v>3</v>
      </c>
      <c r="H375">
        <v>222.775519</v>
      </c>
      <c r="I375" s="1">
        <v>4</v>
      </c>
      <c r="P375">
        <v>3</v>
      </c>
      <c r="Q375" t="str">
        <f>CONCATENATE(C375,E375,G375,I375)</f>
        <v>234</v>
      </c>
    </row>
    <row r="376" spans="1:17" x14ac:dyDescent="0.25">
      <c r="A376">
        <v>1111</v>
      </c>
      <c r="D376">
        <v>235.78653399999999</v>
      </c>
      <c r="E376" s="4">
        <v>2</v>
      </c>
      <c r="F376">
        <v>227.11252500000001</v>
      </c>
      <c r="G376" s="3">
        <v>3</v>
      </c>
      <c r="H376">
        <v>222.775519</v>
      </c>
      <c r="I376" s="1">
        <v>4</v>
      </c>
      <c r="P376">
        <v>3</v>
      </c>
      <c r="Q376" t="str">
        <f>CONCATENATE(C376,E376,G376,I376)</f>
        <v>234</v>
      </c>
    </row>
    <row r="377" spans="1:17" x14ac:dyDescent="0.25">
      <c r="A377">
        <v>1112</v>
      </c>
      <c r="D377">
        <v>235.78653399999999</v>
      </c>
      <c r="E377" s="4">
        <v>2</v>
      </c>
      <c r="F377">
        <v>227.11252500000001</v>
      </c>
      <c r="G377" s="3">
        <v>3</v>
      </c>
      <c r="H377">
        <v>222.775519</v>
      </c>
      <c r="I377" s="1">
        <v>4</v>
      </c>
      <c r="P377">
        <v>3</v>
      </c>
      <c r="Q377" t="str">
        <f>CONCATENATE(C377,E377,G377,I377)</f>
        <v>234</v>
      </c>
    </row>
    <row r="378" spans="1:17" x14ac:dyDescent="0.25">
      <c r="A378">
        <v>1113</v>
      </c>
      <c r="D378">
        <v>235.78653399999999</v>
      </c>
      <c r="E378" s="4">
        <v>2</v>
      </c>
      <c r="F378">
        <v>227.11252500000001</v>
      </c>
      <c r="G378" s="3">
        <v>3</v>
      </c>
      <c r="H378">
        <v>222.775519</v>
      </c>
      <c r="I378" s="1">
        <v>4</v>
      </c>
      <c r="P378">
        <v>3</v>
      </c>
      <c r="Q378" t="str">
        <f>CONCATENATE(C378,E378,G378,I378)</f>
        <v>234</v>
      </c>
    </row>
    <row r="379" spans="1:17" x14ac:dyDescent="0.25">
      <c r="A379">
        <v>1114</v>
      </c>
      <c r="D379">
        <v>235.78653399999999</v>
      </c>
      <c r="E379" s="4">
        <v>2</v>
      </c>
      <c r="F379">
        <v>227.11252500000001</v>
      </c>
      <c r="G379" s="3">
        <v>3</v>
      </c>
      <c r="H379">
        <v>222.775519</v>
      </c>
      <c r="I379" s="1">
        <v>4</v>
      </c>
      <c r="P379">
        <v>3</v>
      </c>
      <c r="Q379" t="str">
        <f>CONCATENATE(C379,E379,G379,I379)</f>
        <v>234</v>
      </c>
    </row>
    <row r="380" spans="1:17" x14ac:dyDescent="0.25">
      <c r="A380">
        <v>1115</v>
      </c>
      <c r="D380">
        <v>235.78653399999999</v>
      </c>
      <c r="E380" s="4">
        <v>2</v>
      </c>
      <c r="F380">
        <v>227.11252500000001</v>
      </c>
      <c r="G380" s="3">
        <v>3</v>
      </c>
      <c r="H380">
        <v>222.775519</v>
      </c>
      <c r="I380" s="1">
        <v>4</v>
      </c>
      <c r="P380">
        <v>3</v>
      </c>
      <c r="Q380" t="str">
        <f>CONCATENATE(C380,E380,G380,I380)</f>
        <v>234</v>
      </c>
    </row>
    <row r="381" spans="1:17" x14ac:dyDescent="0.25">
      <c r="A381">
        <v>1116</v>
      </c>
      <c r="D381">
        <v>235.78653399999999</v>
      </c>
      <c r="E381" s="4">
        <v>2</v>
      </c>
      <c r="F381">
        <v>227.11252500000001</v>
      </c>
      <c r="G381" s="3">
        <v>3</v>
      </c>
      <c r="H381">
        <v>222.775519</v>
      </c>
      <c r="I381" s="1">
        <v>4</v>
      </c>
      <c r="P381">
        <v>3</v>
      </c>
      <c r="Q381" t="str">
        <f>CONCATENATE(C381,E381,G381,I381)</f>
        <v>234</v>
      </c>
    </row>
    <row r="382" spans="1:17" x14ac:dyDescent="0.25">
      <c r="A382">
        <v>1117</v>
      </c>
      <c r="D382">
        <v>235.78653399999999</v>
      </c>
      <c r="E382" s="4">
        <v>2</v>
      </c>
      <c r="F382">
        <v>227.11252500000001</v>
      </c>
      <c r="G382" s="3">
        <v>3</v>
      </c>
      <c r="H382">
        <v>222.775519</v>
      </c>
      <c r="I382" s="1">
        <v>4</v>
      </c>
      <c r="P382">
        <v>3</v>
      </c>
      <c r="Q382" t="str">
        <f>CONCATENATE(C382,E382,G382,I382)</f>
        <v>234</v>
      </c>
    </row>
    <row r="383" spans="1:17" x14ac:dyDescent="0.25">
      <c r="A383">
        <v>1118</v>
      </c>
      <c r="D383">
        <v>235.78653399999999</v>
      </c>
      <c r="E383" s="4">
        <v>2</v>
      </c>
      <c r="F383">
        <v>227.11252500000001</v>
      </c>
      <c r="G383" s="3">
        <v>3</v>
      </c>
      <c r="H383">
        <v>222.775519</v>
      </c>
      <c r="I383" s="1">
        <v>4</v>
      </c>
      <c r="P383">
        <v>3</v>
      </c>
      <c r="Q383" t="str">
        <f>CONCATENATE(C383,E383,G383,I383)</f>
        <v>234</v>
      </c>
    </row>
    <row r="384" spans="1:17" x14ac:dyDescent="0.25">
      <c r="A384">
        <v>1119</v>
      </c>
      <c r="D384">
        <v>235.78653399999999</v>
      </c>
      <c r="E384" s="4">
        <v>2</v>
      </c>
      <c r="F384">
        <v>227.11252500000001</v>
      </c>
      <c r="G384" s="3">
        <v>3</v>
      </c>
      <c r="H384">
        <v>222.775519</v>
      </c>
      <c r="I384" s="1">
        <v>4</v>
      </c>
      <c r="P384">
        <v>3</v>
      </c>
      <c r="Q384" t="str">
        <f>CONCATENATE(C384,E384,G384,I384)</f>
        <v>234</v>
      </c>
    </row>
    <row r="385" spans="1:17" x14ac:dyDescent="0.25">
      <c r="A385">
        <v>1120</v>
      </c>
      <c r="D385">
        <v>235.78653399999999</v>
      </c>
      <c r="E385" s="4">
        <v>2</v>
      </c>
      <c r="F385">
        <v>227.11252500000001</v>
      </c>
      <c r="G385" s="3">
        <v>3</v>
      </c>
      <c r="H385">
        <v>222.775519</v>
      </c>
      <c r="I385" s="1">
        <v>4</v>
      </c>
      <c r="P385">
        <v>3</v>
      </c>
      <c r="Q385" t="str">
        <f>CONCATENATE(C385,E385,G385,I385)</f>
        <v>234</v>
      </c>
    </row>
    <row r="386" spans="1:17" x14ac:dyDescent="0.25">
      <c r="A386">
        <v>1121</v>
      </c>
      <c r="D386">
        <v>235.78653399999999</v>
      </c>
      <c r="E386" s="4">
        <v>2</v>
      </c>
      <c r="F386">
        <v>227.11252500000001</v>
      </c>
      <c r="G386" s="3">
        <v>3</v>
      </c>
      <c r="H386">
        <v>222.775519</v>
      </c>
      <c r="I386" s="1">
        <v>4</v>
      </c>
      <c r="P386">
        <v>3</v>
      </c>
      <c r="Q386" t="str">
        <f>CONCATENATE(C386,E386,G386,I386)</f>
        <v>234</v>
      </c>
    </row>
    <row r="387" spans="1:17" x14ac:dyDescent="0.25">
      <c r="A387">
        <v>1122</v>
      </c>
      <c r="D387">
        <v>235.78653399999999</v>
      </c>
      <c r="E387" s="4">
        <v>2</v>
      </c>
      <c r="F387">
        <v>227.11252500000001</v>
      </c>
      <c r="G387" s="3">
        <v>3</v>
      </c>
      <c r="H387">
        <v>223.19718799999998</v>
      </c>
      <c r="I387" s="1">
        <v>4</v>
      </c>
      <c r="P387">
        <v>3</v>
      </c>
      <c r="Q387" t="str">
        <f>CONCATENATE(C387,E387,G387,I387)</f>
        <v>234</v>
      </c>
    </row>
    <row r="388" spans="1:17" x14ac:dyDescent="0.25">
      <c r="A388">
        <v>1123</v>
      </c>
      <c r="D388">
        <v>235.78653399999999</v>
      </c>
      <c r="E388" s="4">
        <v>2</v>
      </c>
      <c r="F388">
        <v>227.11252500000001</v>
      </c>
      <c r="G388" s="3">
        <v>3</v>
      </c>
      <c r="H388">
        <v>223.19718799999998</v>
      </c>
      <c r="I388" s="1">
        <v>4</v>
      </c>
      <c r="P388">
        <v>3</v>
      </c>
      <c r="Q388" t="str">
        <f>CONCATENATE(C388,E388,G388,I388)</f>
        <v>234</v>
      </c>
    </row>
    <row r="389" spans="1:17" x14ac:dyDescent="0.25">
      <c r="A389">
        <v>1124</v>
      </c>
      <c r="D389">
        <v>235.78653399999999</v>
      </c>
      <c r="E389" s="4">
        <v>2</v>
      </c>
      <c r="F389">
        <v>227.11252500000001</v>
      </c>
      <c r="G389" s="3">
        <v>3</v>
      </c>
      <c r="H389">
        <v>223.19718799999998</v>
      </c>
      <c r="I389" s="1">
        <v>4</v>
      </c>
      <c r="P389">
        <v>3</v>
      </c>
      <c r="Q389" t="str">
        <f>CONCATENATE(C389,E389,G389,I389)</f>
        <v>234</v>
      </c>
    </row>
    <row r="390" spans="1:17" x14ac:dyDescent="0.25">
      <c r="A390">
        <v>1125</v>
      </c>
      <c r="D390">
        <v>235.78653399999999</v>
      </c>
      <c r="E390" s="4">
        <v>2</v>
      </c>
      <c r="F390">
        <v>227.11252500000001</v>
      </c>
      <c r="G390" s="3">
        <v>3</v>
      </c>
      <c r="H390">
        <v>223.55858899999998</v>
      </c>
      <c r="I390" s="1">
        <v>4</v>
      </c>
      <c r="P390">
        <v>3</v>
      </c>
      <c r="Q390" t="str">
        <f>CONCATENATE(C390,E390,G390,I390)</f>
        <v>234</v>
      </c>
    </row>
    <row r="391" spans="1:17" x14ac:dyDescent="0.25">
      <c r="A391">
        <v>1126</v>
      </c>
      <c r="D391">
        <v>235.78653399999999</v>
      </c>
      <c r="E391" s="4">
        <v>2</v>
      </c>
      <c r="F391">
        <v>227.11252500000001</v>
      </c>
      <c r="G391" s="3">
        <v>3</v>
      </c>
      <c r="H391">
        <v>223.55858899999998</v>
      </c>
      <c r="I391" s="1">
        <v>4</v>
      </c>
      <c r="P391">
        <v>3</v>
      </c>
      <c r="Q391" t="str">
        <f>CONCATENATE(C391,E391,G391,I391)</f>
        <v>234</v>
      </c>
    </row>
    <row r="392" spans="1:17" x14ac:dyDescent="0.25">
      <c r="A392">
        <v>1127</v>
      </c>
      <c r="B392">
        <v>242.412576</v>
      </c>
      <c r="C392" s="2">
        <v>1</v>
      </c>
      <c r="D392">
        <v>236.027501</v>
      </c>
      <c r="E392" s="4">
        <v>2</v>
      </c>
      <c r="F392">
        <v>227.05225999999999</v>
      </c>
      <c r="G392" s="3">
        <v>3</v>
      </c>
      <c r="P392">
        <v>3</v>
      </c>
      <c r="Q392" t="str">
        <f>CONCATENATE(C392,E392,G392,I392)</f>
        <v>123</v>
      </c>
    </row>
    <row r="393" spans="1:17" x14ac:dyDescent="0.25">
      <c r="A393">
        <v>1128</v>
      </c>
      <c r="B393">
        <v>242.412576</v>
      </c>
      <c r="C393" s="2">
        <v>1</v>
      </c>
      <c r="D393">
        <v>236.027501</v>
      </c>
      <c r="E393" s="4">
        <v>2</v>
      </c>
      <c r="F393">
        <v>227.11252500000001</v>
      </c>
      <c r="G393" s="3">
        <v>3</v>
      </c>
      <c r="P393">
        <v>3</v>
      </c>
      <c r="Q393" t="str">
        <f>CONCATENATE(C393,E393,G393,I393)</f>
        <v>123</v>
      </c>
    </row>
    <row r="394" spans="1:17" x14ac:dyDescent="0.25">
      <c r="A394">
        <v>1129</v>
      </c>
      <c r="B394">
        <v>242.412576</v>
      </c>
      <c r="C394" s="2">
        <v>1</v>
      </c>
      <c r="F394">
        <v>227.11252500000001</v>
      </c>
      <c r="G394" s="3">
        <v>3</v>
      </c>
      <c r="P394">
        <v>2</v>
      </c>
      <c r="Q394" t="str">
        <f>CONCATENATE(C394,E394,G394,I394)</f>
        <v>13</v>
      </c>
    </row>
    <row r="395" spans="1:17" x14ac:dyDescent="0.25">
      <c r="A395">
        <v>1130</v>
      </c>
      <c r="B395">
        <v>242.412576</v>
      </c>
      <c r="C395" s="2">
        <v>1</v>
      </c>
      <c r="F395">
        <v>227.11252500000001</v>
      </c>
      <c r="G395" s="3">
        <v>3</v>
      </c>
      <c r="P395">
        <v>2</v>
      </c>
      <c r="Q395" t="str">
        <f>CONCATENATE(C395,E395,G395,I395)</f>
        <v>13</v>
      </c>
    </row>
    <row r="396" spans="1:17" x14ac:dyDescent="0.25">
      <c r="A396">
        <v>1131</v>
      </c>
      <c r="B396">
        <v>242.412576</v>
      </c>
      <c r="C396" s="2">
        <v>1</v>
      </c>
      <c r="F396">
        <v>227.11252500000001</v>
      </c>
      <c r="G396" s="3">
        <v>3</v>
      </c>
      <c r="P396">
        <v>2</v>
      </c>
      <c r="Q396" t="str">
        <f>CONCATENATE(C396,E396,G396,I396)</f>
        <v>13</v>
      </c>
    </row>
    <row r="397" spans="1:17" x14ac:dyDescent="0.25">
      <c r="A397">
        <v>1132</v>
      </c>
      <c r="B397">
        <v>242.412576</v>
      </c>
      <c r="C397" s="2">
        <v>1</v>
      </c>
      <c r="F397">
        <v>227.233058</v>
      </c>
      <c r="G397" s="3">
        <v>3</v>
      </c>
      <c r="P397">
        <v>2</v>
      </c>
      <c r="Q397" t="str">
        <f>CONCATENATE(C397,E397,G397,I397)</f>
        <v>13</v>
      </c>
    </row>
    <row r="398" spans="1:17" x14ac:dyDescent="0.25">
      <c r="A398">
        <v>1133</v>
      </c>
      <c r="B398">
        <v>242.412576</v>
      </c>
      <c r="C398" s="2">
        <v>1</v>
      </c>
      <c r="F398">
        <v>227.233058</v>
      </c>
      <c r="G398" s="3">
        <v>3</v>
      </c>
      <c r="P398">
        <v>2</v>
      </c>
      <c r="Q398" t="str">
        <f>CONCATENATE(C398,E398,G398,I398)</f>
        <v>13</v>
      </c>
    </row>
    <row r="399" spans="1:17" x14ac:dyDescent="0.25">
      <c r="A399">
        <v>1134</v>
      </c>
      <c r="B399">
        <v>242.412576</v>
      </c>
      <c r="C399" s="2">
        <v>1</v>
      </c>
      <c r="F399">
        <v>227.233058</v>
      </c>
      <c r="G399" s="3">
        <v>3</v>
      </c>
      <c r="P399">
        <v>2</v>
      </c>
      <c r="Q399" t="str">
        <f>CONCATENATE(C399,E399,G399,I399)</f>
        <v>13</v>
      </c>
    </row>
    <row r="400" spans="1:17" x14ac:dyDescent="0.25">
      <c r="A400">
        <v>1135</v>
      </c>
      <c r="B400">
        <v>242.412576</v>
      </c>
      <c r="C400" s="2">
        <v>1</v>
      </c>
      <c r="F400">
        <v>227.35349199999999</v>
      </c>
      <c r="G400" s="3">
        <v>3</v>
      </c>
      <c r="P400">
        <v>2</v>
      </c>
      <c r="Q400" t="str">
        <f>CONCATENATE(C400,E400,G400,I400)</f>
        <v>13</v>
      </c>
    </row>
    <row r="401" spans="1:17" x14ac:dyDescent="0.25">
      <c r="A401">
        <v>1136</v>
      </c>
      <c r="B401">
        <v>242.412576</v>
      </c>
      <c r="C401" s="2">
        <v>1</v>
      </c>
      <c r="F401">
        <v>227.35349199999999</v>
      </c>
      <c r="G401" s="3">
        <v>3</v>
      </c>
      <c r="P401">
        <v>2</v>
      </c>
      <c r="Q401" t="str">
        <f>CONCATENATE(C401,E401,G401,I401)</f>
        <v>13</v>
      </c>
    </row>
    <row r="402" spans="1:17" x14ac:dyDescent="0.25">
      <c r="A402">
        <v>1137</v>
      </c>
      <c r="B402">
        <v>242.412576</v>
      </c>
      <c r="C402" s="2">
        <v>1</v>
      </c>
      <c r="F402">
        <v>227.35349199999999</v>
      </c>
      <c r="G402" s="3">
        <v>3</v>
      </c>
      <c r="P402">
        <v>2</v>
      </c>
      <c r="Q402" t="str">
        <f>CONCATENATE(C402,E402,G402,I402)</f>
        <v>13</v>
      </c>
    </row>
    <row r="403" spans="1:17" x14ac:dyDescent="0.25">
      <c r="A403">
        <v>1138</v>
      </c>
      <c r="B403">
        <v>242.412576</v>
      </c>
      <c r="C403" s="2">
        <v>1</v>
      </c>
      <c r="F403">
        <v>227.35349199999999</v>
      </c>
      <c r="G403" s="3">
        <v>3</v>
      </c>
      <c r="P403">
        <v>2</v>
      </c>
      <c r="Q403" t="str">
        <f>CONCATENATE(C403,E403,G403,I403)</f>
        <v>13</v>
      </c>
    </row>
    <row r="404" spans="1:17" x14ac:dyDescent="0.25">
      <c r="A404">
        <v>1139</v>
      </c>
      <c r="B404">
        <v>242.412576</v>
      </c>
      <c r="C404" s="2">
        <v>1</v>
      </c>
      <c r="F404">
        <v>227.594458</v>
      </c>
      <c r="G404" s="3">
        <v>3</v>
      </c>
      <c r="P404">
        <v>2</v>
      </c>
      <c r="Q404" t="str">
        <f>CONCATENATE(C404,E404,G404,I404)</f>
        <v>13</v>
      </c>
    </row>
    <row r="405" spans="1:17" x14ac:dyDescent="0.25">
      <c r="A405">
        <v>1140</v>
      </c>
      <c r="B405">
        <v>242.412576</v>
      </c>
      <c r="C405" s="2">
        <v>1</v>
      </c>
      <c r="F405">
        <v>227.594458</v>
      </c>
      <c r="G405" s="3">
        <v>3</v>
      </c>
      <c r="P405">
        <v>2</v>
      </c>
      <c r="Q405" t="str">
        <f>CONCATENATE(C405,E405,G405,I405)</f>
        <v>13</v>
      </c>
    </row>
    <row r="406" spans="1:17" x14ac:dyDescent="0.25">
      <c r="A406">
        <v>1141</v>
      </c>
      <c r="B406">
        <v>242.412576</v>
      </c>
      <c r="C406" s="2">
        <v>1</v>
      </c>
      <c r="F406">
        <v>227.594458</v>
      </c>
      <c r="G406" s="3">
        <v>3</v>
      </c>
      <c r="P406">
        <v>2</v>
      </c>
      <c r="Q406" t="str">
        <f>CONCATENATE(C406,E406,G406,I406)</f>
        <v>13</v>
      </c>
    </row>
    <row r="407" spans="1:17" x14ac:dyDescent="0.25">
      <c r="A407">
        <v>1142</v>
      </c>
      <c r="B407">
        <v>242.412576</v>
      </c>
      <c r="C407" s="2">
        <v>1</v>
      </c>
      <c r="F407">
        <v>227.594458</v>
      </c>
      <c r="G407" s="3">
        <v>3</v>
      </c>
      <c r="P407">
        <v>2</v>
      </c>
      <c r="Q407" t="str">
        <f>CONCATENATE(C407,E407,G407,I407)</f>
        <v>13</v>
      </c>
    </row>
    <row r="408" spans="1:17" x14ac:dyDescent="0.25">
      <c r="A408">
        <v>1143</v>
      </c>
      <c r="B408">
        <v>242.412576</v>
      </c>
      <c r="C408" s="2">
        <v>1</v>
      </c>
      <c r="F408">
        <v>227.594458</v>
      </c>
      <c r="G408" s="3">
        <v>3</v>
      </c>
      <c r="P408">
        <v>2</v>
      </c>
      <c r="Q408" t="str">
        <f>CONCATENATE(C408,E408,G408,I408)</f>
        <v>13</v>
      </c>
    </row>
    <row r="409" spans="1:17" x14ac:dyDescent="0.25">
      <c r="A409">
        <v>1144</v>
      </c>
      <c r="B409">
        <v>242.412576</v>
      </c>
      <c r="C409" s="2">
        <v>1</v>
      </c>
      <c r="F409">
        <v>227.594458</v>
      </c>
      <c r="G409" s="3">
        <v>3</v>
      </c>
      <c r="P409">
        <v>2</v>
      </c>
      <c r="Q409" t="str">
        <f>CONCATENATE(C409,E409,G409,I409)</f>
        <v>13</v>
      </c>
    </row>
    <row r="410" spans="1:17" x14ac:dyDescent="0.25">
      <c r="A410">
        <v>1145</v>
      </c>
      <c r="B410">
        <v>242.412576</v>
      </c>
      <c r="C410" s="2">
        <v>1</v>
      </c>
      <c r="F410">
        <v>227.594458</v>
      </c>
      <c r="G410" s="3">
        <v>3</v>
      </c>
      <c r="P410">
        <v>2</v>
      </c>
      <c r="Q410" t="str">
        <f>CONCATENATE(C410,E410,G410,I410)</f>
        <v>13</v>
      </c>
    </row>
    <row r="411" spans="1:17" x14ac:dyDescent="0.25">
      <c r="A411">
        <v>1146</v>
      </c>
      <c r="B411">
        <v>242.412576</v>
      </c>
      <c r="C411" s="2">
        <v>1</v>
      </c>
      <c r="F411">
        <v>227.594458</v>
      </c>
      <c r="G411" s="3">
        <v>3</v>
      </c>
      <c r="P411">
        <v>2</v>
      </c>
      <c r="Q411" t="str">
        <f>CONCATENATE(C411,E411,G411,I411)</f>
        <v>13</v>
      </c>
    </row>
    <row r="412" spans="1:17" x14ac:dyDescent="0.25">
      <c r="A412">
        <v>1147</v>
      </c>
      <c r="B412">
        <v>242.412576</v>
      </c>
      <c r="C412" s="2">
        <v>1</v>
      </c>
      <c r="F412">
        <v>227.594458</v>
      </c>
      <c r="G412" s="3">
        <v>3</v>
      </c>
      <c r="P412">
        <v>2</v>
      </c>
      <c r="Q412" t="str">
        <f>CONCATENATE(C412,E412,G412,I412)</f>
        <v>13</v>
      </c>
    </row>
    <row r="413" spans="1:17" x14ac:dyDescent="0.25">
      <c r="A413">
        <v>1148</v>
      </c>
      <c r="B413">
        <v>242.412576</v>
      </c>
      <c r="C413" s="2">
        <v>1</v>
      </c>
      <c r="F413">
        <v>227.594458</v>
      </c>
      <c r="G413" s="3">
        <v>3</v>
      </c>
      <c r="P413">
        <v>2</v>
      </c>
      <c r="Q413" t="str">
        <f>CONCATENATE(C413,E413,G413,I413)</f>
        <v>13</v>
      </c>
    </row>
    <row r="414" spans="1:17" x14ac:dyDescent="0.25">
      <c r="A414">
        <v>1149</v>
      </c>
      <c r="B414">
        <v>242.412576</v>
      </c>
      <c r="C414" s="2">
        <v>1</v>
      </c>
      <c r="F414">
        <v>227.594458</v>
      </c>
      <c r="G414" s="3">
        <v>3</v>
      </c>
      <c r="P414">
        <v>2</v>
      </c>
      <c r="Q414" t="str">
        <f>CONCATENATE(C414,E414,G414,I414)</f>
        <v>13</v>
      </c>
    </row>
    <row r="415" spans="1:17" x14ac:dyDescent="0.25">
      <c r="A415">
        <v>1150</v>
      </c>
      <c r="B415">
        <v>242.412576</v>
      </c>
      <c r="C415" s="2">
        <v>1</v>
      </c>
      <c r="F415">
        <v>227.594458</v>
      </c>
      <c r="G415" s="3">
        <v>3</v>
      </c>
      <c r="P415">
        <v>2</v>
      </c>
      <c r="Q415" t="str">
        <f>CONCATENATE(C415,E415,G415,I415)</f>
        <v>13</v>
      </c>
    </row>
    <row r="416" spans="1:17" x14ac:dyDescent="0.25">
      <c r="A416">
        <v>1151</v>
      </c>
      <c r="B416">
        <v>242.412576</v>
      </c>
      <c r="C416" s="2">
        <v>1</v>
      </c>
      <c r="P416">
        <v>1</v>
      </c>
      <c r="Q416" t="str">
        <f>CONCATENATE(C416,E416,G416,I416)</f>
        <v>1</v>
      </c>
    </row>
    <row r="417" spans="1:17" x14ac:dyDescent="0.25">
      <c r="A417">
        <v>1152</v>
      </c>
      <c r="B417">
        <v>242.412576</v>
      </c>
      <c r="C417" s="2">
        <v>1</v>
      </c>
      <c r="P417">
        <v>1</v>
      </c>
      <c r="Q417" t="str">
        <f>CONCATENATE(C417,E417,G417,I417)</f>
        <v>1</v>
      </c>
    </row>
    <row r="418" spans="1:17" x14ac:dyDescent="0.25">
      <c r="A418">
        <v>1153</v>
      </c>
      <c r="B418">
        <v>242.412576</v>
      </c>
      <c r="C418" s="2">
        <v>1</v>
      </c>
      <c r="H418">
        <v>235.42513399999999</v>
      </c>
      <c r="I418" s="1">
        <v>4</v>
      </c>
      <c r="P418">
        <v>2</v>
      </c>
      <c r="Q418" t="str">
        <f>CONCATENATE(C418,E418,G418,I418)</f>
        <v>14</v>
      </c>
    </row>
    <row r="419" spans="1:17" x14ac:dyDescent="0.25">
      <c r="A419">
        <v>1154</v>
      </c>
      <c r="B419">
        <v>242.412576</v>
      </c>
      <c r="C419" s="2">
        <v>1</v>
      </c>
      <c r="H419">
        <v>235.42513399999999</v>
      </c>
      <c r="I419" s="1">
        <v>4</v>
      </c>
      <c r="P419">
        <v>2</v>
      </c>
      <c r="Q419" t="str">
        <f>CONCATENATE(C419,E419,G419,I419)</f>
        <v>14</v>
      </c>
    </row>
    <row r="420" spans="1:17" x14ac:dyDescent="0.25">
      <c r="A420">
        <v>1155</v>
      </c>
      <c r="B420">
        <v>242.412576</v>
      </c>
      <c r="C420" s="2">
        <v>1</v>
      </c>
      <c r="D420">
        <v>247.71334899999999</v>
      </c>
      <c r="E420" s="4">
        <v>2</v>
      </c>
      <c r="H420">
        <v>235.42513399999999</v>
      </c>
      <c r="I420" s="1">
        <v>4</v>
      </c>
      <c r="P420">
        <v>3</v>
      </c>
      <c r="Q420" t="str">
        <f>CONCATENATE(C420,E420,G420,I420)</f>
        <v>124</v>
      </c>
    </row>
    <row r="421" spans="1:17" x14ac:dyDescent="0.25">
      <c r="A421">
        <v>1156</v>
      </c>
      <c r="B421">
        <v>242.412576</v>
      </c>
      <c r="C421" s="2">
        <v>1</v>
      </c>
      <c r="D421">
        <v>247.71334899999999</v>
      </c>
      <c r="E421" s="4">
        <v>2</v>
      </c>
      <c r="H421">
        <v>235.42513399999999</v>
      </c>
      <c r="I421" s="1">
        <v>4</v>
      </c>
      <c r="P421">
        <v>3</v>
      </c>
      <c r="Q421" t="str">
        <f>CONCATENATE(C421,E421,G421,I421)</f>
        <v>124</v>
      </c>
    </row>
    <row r="422" spans="1:17" x14ac:dyDescent="0.25">
      <c r="A422">
        <v>1157</v>
      </c>
      <c r="B422">
        <v>242.412576</v>
      </c>
      <c r="C422" s="2">
        <v>1</v>
      </c>
      <c r="D422">
        <v>247.71334899999999</v>
      </c>
      <c r="E422" s="4">
        <v>2</v>
      </c>
      <c r="H422">
        <v>235.42513399999999</v>
      </c>
      <c r="I422" s="1">
        <v>4</v>
      </c>
      <c r="P422">
        <v>3</v>
      </c>
      <c r="Q422" t="str">
        <f>CONCATENATE(C422,E422,G422,I422)</f>
        <v>124</v>
      </c>
    </row>
    <row r="423" spans="1:17" x14ac:dyDescent="0.25">
      <c r="A423">
        <v>1158</v>
      </c>
      <c r="B423">
        <v>242.412576</v>
      </c>
      <c r="C423" s="2">
        <v>1</v>
      </c>
      <c r="D423">
        <v>247.71334899999999</v>
      </c>
      <c r="E423" s="4">
        <v>2</v>
      </c>
      <c r="H423">
        <v>235.42513399999999</v>
      </c>
      <c r="I423" s="1">
        <v>4</v>
      </c>
      <c r="P423">
        <v>3</v>
      </c>
      <c r="Q423" t="str">
        <f>CONCATENATE(C423,E423,G423,I423)</f>
        <v>124</v>
      </c>
    </row>
    <row r="424" spans="1:17" x14ac:dyDescent="0.25">
      <c r="A424">
        <v>1159</v>
      </c>
      <c r="B424">
        <v>242.412576</v>
      </c>
      <c r="C424" s="2">
        <v>1</v>
      </c>
      <c r="D424">
        <v>247.71334899999999</v>
      </c>
      <c r="E424" s="4">
        <v>2</v>
      </c>
      <c r="H424">
        <v>235.42513399999999</v>
      </c>
      <c r="I424" s="1">
        <v>4</v>
      </c>
      <c r="P424">
        <v>3</v>
      </c>
      <c r="Q424" t="str">
        <f>CONCATENATE(C424,E424,G424,I424)</f>
        <v>124</v>
      </c>
    </row>
    <row r="425" spans="1:17" x14ac:dyDescent="0.25">
      <c r="A425">
        <v>1160</v>
      </c>
      <c r="B425">
        <v>242.412576</v>
      </c>
      <c r="C425" s="2">
        <v>1</v>
      </c>
      <c r="D425">
        <v>247.71334899999999</v>
      </c>
      <c r="E425" s="4">
        <v>2</v>
      </c>
      <c r="H425">
        <v>235.42513399999999</v>
      </c>
      <c r="I425" s="1">
        <v>4</v>
      </c>
      <c r="P425">
        <v>3</v>
      </c>
      <c r="Q425" t="str">
        <f>CONCATENATE(C425,E425,G425,I425)</f>
        <v>124</v>
      </c>
    </row>
    <row r="426" spans="1:17" x14ac:dyDescent="0.25">
      <c r="A426">
        <v>1161</v>
      </c>
      <c r="B426">
        <v>242.412576</v>
      </c>
      <c r="C426" s="2">
        <v>1</v>
      </c>
      <c r="D426">
        <v>247.71334899999999</v>
      </c>
      <c r="E426" s="4">
        <v>2</v>
      </c>
      <c r="H426">
        <v>235.42513399999999</v>
      </c>
      <c r="I426" s="1">
        <v>4</v>
      </c>
      <c r="P426">
        <v>3</v>
      </c>
      <c r="Q426" t="str">
        <f>CONCATENATE(C426,E426,G426,I426)</f>
        <v>124</v>
      </c>
    </row>
    <row r="427" spans="1:17" x14ac:dyDescent="0.25">
      <c r="A427">
        <v>1162</v>
      </c>
      <c r="B427">
        <v>242.412576</v>
      </c>
      <c r="C427" s="2">
        <v>1</v>
      </c>
      <c r="D427">
        <v>247.71334899999999</v>
      </c>
      <c r="E427" s="4">
        <v>2</v>
      </c>
      <c r="H427">
        <v>235.42513399999999</v>
      </c>
      <c r="I427" s="1">
        <v>4</v>
      </c>
      <c r="P427">
        <v>3</v>
      </c>
      <c r="Q427" t="str">
        <f>CONCATENATE(C427,E427,G427,I427)</f>
        <v>124</v>
      </c>
    </row>
    <row r="428" spans="1:17" x14ac:dyDescent="0.25">
      <c r="A428">
        <v>1163</v>
      </c>
      <c r="B428">
        <v>242.412576</v>
      </c>
      <c r="C428" s="2">
        <v>1</v>
      </c>
      <c r="D428">
        <v>247.71334899999999</v>
      </c>
      <c r="E428" s="4">
        <v>2</v>
      </c>
      <c r="H428">
        <v>235.42513399999999</v>
      </c>
      <c r="I428" s="1">
        <v>4</v>
      </c>
      <c r="P428">
        <v>3</v>
      </c>
      <c r="Q428" t="str">
        <f>CONCATENATE(C428,E428,G428,I428)</f>
        <v>124</v>
      </c>
    </row>
    <row r="429" spans="1:17" x14ac:dyDescent="0.25">
      <c r="A429">
        <v>1164</v>
      </c>
      <c r="D429">
        <v>247.71334899999999</v>
      </c>
      <c r="E429" s="4">
        <v>2</v>
      </c>
      <c r="H429">
        <v>235.42513399999999</v>
      </c>
      <c r="I429" s="1">
        <v>4</v>
      </c>
      <c r="P429">
        <v>2</v>
      </c>
      <c r="Q429" t="str">
        <f>CONCATENATE(C429,E429,G429,I429)</f>
        <v>24</v>
      </c>
    </row>
    <row r="430" spans="1:17" x14ac:dyDescent="0.25">
      <c r="A430">
        <v>1165</v>
      </c>
      <c r="J430">
        <v>210.30660499999999</v>
      </c>
      <c r="K430" t="s">
        <v>22</v>
      </c>
      <c r="Q430" t="str">
        <f>CONCATENATE(C430,E430,G430,I430)</f>
        <v/>
      </c>
    </row>
    <row r="431" spans="1:17" x14ac:dyDescent="0.25">
      <c r="A431">
        <v>2083</v>
      </c>
      <c r="Q431" t="str">
        <f>CONCATENATE(C431,E431,G431,I431)</f>
        <v/>
      </c>
    </row>
    <row r="432" spans="1:17" x14ac:dyDescent="0.25">
      <c r="A432">
        <v>2084</v>
      </c>
      <c r="Q432" t="str">
        <f>CONCATENATE(C432,E432,G432,I432)</f>
        <v/>
      </c>
    </row>
    <row r="433" spans="1:17" x14ac:dyDescent="0.25">
      <c r="A433">
        <v>2085</v>
      </c>
      <c r="J433">
        <v>5.1197349999999915</v>
      </c>
      <c r="K433" t="s">
        <v>22</v>
      </c>
      <c r="Q433" t="str">
        <f>CONCATENATE(C433,E433,G433,I433)</f>
        <v/>
      </c>
    </row>
    <row r="434" spans="1:17" x14ac:dyDescent="0.25">
      <c r="A434">
        <v>2086</v>
      </c>
      <c r="Q434" t="str">
        <f>CONCATENATE(C434,E434,G434,I434)</f>
        <v/>
      </c>
    </row>
    <row r="435" spans="1:17" x14ac:dyDescent="0.25">
      <c r="A435">
        <v>2087</v>
      </c>
      <c r="B435">
        <v>43.104634999999995</v>
      </c>
      <c r="C435" s="2">
        <v>1</v>
      </c>
      <c r="H435">
        <v>29.038813999999988</v>
      </c>
      <c r="I435" s="1">
        <v>4</v>
      </c>
      <c r="P435">
        <v>2</v>
      </c>
      <c r="Q435" t="str">
        <f>CONCATENATE(C435,E435,G435,I435)</f>
        <v>14</v>
      </c>
    </row>
    <row r="436" spans="1:17" x14ac:dyDescent="0.25">
      <c r="A436">
        <v>2088</v>
      </c>
      <c r="B436">
        <v>43.104634999999995</v>
      </c>
      <c r="C436" s="2">
        <v>1</v>
      </c>
      <c r="H436">
        <v>29.038813999999988</v>
      </c>
      <c r="I436" s="1">
        <v>4</v>
      </c>
      <c r="P436">
        <v>2</v>
      </c>
      <c r="Q436" t="str">
        <f>CONCATENATE(C436,E436,G436,I436)</f>
        <v>14</v>
      </c>
    </row>
    <row r="437" spans="1:17" x14ac:dyDescent="0.25">
      <c r="A437">
        <v>2089</v>
      </c>
      <c r="B437">
        <v>43.104634999999995</v>
      </c>
      <c r="C437" s="2">
        <v>1</v>
      </c>
      <c r="H437">
        <v>29.038813999999988</v>
      </c>
      <c r="I437" s="1">
        <v>4</v>
      </c>
      <c r="P437">
        <v>2</v>
      </c>
      <c r="Q437" t="str">
        <f>CONCATENATE(C437,E437,G437,I437)</f>
        <v>14</v>
      </c>
    </row>
    <row r="438" spans="1:17" x14ac:dyDescent="0.25">
      <c r="A438">
        <v>2090</v>
      </c>
      <c r="B438">
        <v>43.104634999999995</v>
      </c>
      <c r="C438" s="2">
        <v>1</v>
      </c>
      <c r="H438">
        <v>29.038813999999988</v>
      </c>
      <c r="I438" s="1">
        <v>4</v>
      </c>
      <c r="P438">
        <v>2</v>
      </c>
      <c r="Q438" t="str">
        <f>CONCATENATE(C438,E438,G438,I438)</f>
        <v>14</v>
      </c>
    </row>
    <row r="439" spans="1:17" x14ac:dyDescent="0.25">
      <c r="A439">
        <v>2091</v>
      </c>
      <c r="B439">
        <v>43.104634999999995</v>
      </c>
      <c r="C439" s="2">
        <v>1</v>
      </c>
      <c r="H439">
        <v>29.038813999999988</v>
      </c>
      <c r="I439" s="1">
        <v>4</v>
      </c>
      <c r="P439">
        <v>2</v>
      </c>
      <c r="Q439" t="str">
        <f>CONCATENATE(C439,E439,G439,I439)</f>
        <v>14</v>
      </c>
    </row>
    <row r="440" spans="1:17" x14ac:dyDescent="0.25">
      <c r="A440">
        <v>2092</v>
      </c>
      <c r="B440">
        <v>43.104634999999995</v>
      </c>
      <c r="C440" s="2">
        <v>1</v>
      </c>
      <c r="H440">
        <v>29.038813999999988</v>
      </c>
      <c r="I440" s="1">
        <v>4</v>
      </c>
      <c r="P440">
        <v>2</v>
      </c>
      <c r="Q440" t="str">
        <f>CONCATENATE(C440,E440,G440,I440)</f>
        <v>14</v>
      </c>
    </row>
    <row r="441" spans="1:17" x14ac:dyDescent="0.25">
      <c r="A441">
        <v>2093</v>
      </c>
      <c r="B441">
        <v>43.104634999999995</v>
      </c>
      <c r="C441" s="2">
        <v>1</v>
      </c>
      <c r="H441">
        <v>29.038813999999988</v>
      </c>
      <c r="I441" s="1">
        <v>4</v>
      </c>
      <c r="P441">
        <v>2</v>
      </c>
      <c r="Q441" t="str">
        <f>CONCATENATE(C441,E441,G441,I441)</f>
        <v>14</v>
      </c>
    </row>
    <row r="442" spans="1:17" x14ac:dyDescent="0.25">
      <c r="A442">
        <v>2094</v>
      </c>
      <c r="B442">
        <v>43.104634999999995</v>
      </c>
      <c r="C442" s="2">
        <v>1</v>
      </c>
      <c r="H442">
        <v>29.038813999999988</v>
      </c>
      <c r="I442" s="1">
        <v>4</v>
      </c>
      <c r="P442">
        <v>2</v>
      </c>
      <c r="Q442" t="str">
        <f>CONCATENATE(C442,E442,G442,I442)</f>
        <v>14</v>
      </c>
    </row>
    <row r="443" spans="1:17" x14ac:dyDescent="0.25">
      <c r="A443">
        <v>2095</v>
      </c>
      <c r="B443">
        <v>43.104634999999995</v>
      </c>
      <c r="C443" s="2">
        <v>1</v>
      </c>
      <c r="H443">
        <v>29.038813999999988</v>
      </c>
      <c r="I443" s="1">
        <v>4</v>
      </c>
      <c r="P443">
        <v>2</v>
      </c>
      <c r="Q443" t="str">
        <f>CONCATENATE(C443,E443,G443,I443)</f>
        <v>14</v>
      </c>
    </row>
    <row r="444" spans="1:17" x14ac:dyDescent="0.25">
      <c r="A444">
        <v>2096</v>
      </c>
      <c r="B444">
        <v>43.104634999999995</v>
      </c>
      <c r="C444" s="2">
        <v>1</v>
      </c>
      <c r="H444">
        <v>29.038813999999988</v>
      </c>
      <c r="I444" s="1">
        <v>4</v>
      </c>
      <c r="P444">
        <v>2</v>
      </c>
      <c r="Q444" t="str">
        <f>CONCATENATE(C444,E444,G444,I444)</f>
        <v>14</v>
      </c>
    </row>
    <row r="445" spans="1:17" x14ac:dyDescent="0.25">
      <c r="A445">
        <v>2097</v>
      </c>
      <c r="B445">
        <v>43.104634999999995</v>
      </c>
      <c r="C445" s="2">
        <v>1</v>
      </c>
      <c r="H445">
        <v>29.038813999999988</v>
      </c>
      <c r="I445" s="1">
        <v>4</v>
      </c>
      <c r="P445">
        <v>2</v>
      </c>
      <c r="Q445" t="str">
        <f>CONCATENATE(C445,E445,G445,I445)</f>
        <v>14</v>
      </c>
    </row>
    <row r="446" spans="1:17" x14ac:dyDescent="0.25">
      <c r="A446">
        <v>2098</v>
      </c>
      <c r="B446">
        <v>43.104634999999995</v>
      </c>
      <c r="C446" s="2">
        <v>1</v>
      </c>
      <c r="H446">
        <v>29.038813999999988</v>
      </c>
      <c r="I446" s="1">
        <v>4</v>
      </c>
      <c r="P446">
        <v>2</v>
      </c>
      <c r="Q446" t="str">
        <f>CONCATENATE(C446,E446,G446,I446)</f>
        <v>14</v>
      </c>
    </row>
    <row r="447" spans="1:17" x14ac:dyDescent="0.25">
      <c r="A447">
        <v>2099</v>
      </c>
      <c r="B447">
        <v>43.104634999999995</v>
      </c>
      <c r="C447" s="2">
        <v>1</v>
      </c>
      <c r="H447">
        <v>29.038813999999988</v>
      </c>
      <c r="I447" s="1">
        <v>4</v>
      </c>
      <c r="P447">
        <v>2</v>
      </c>
      <c r="Q447" t="str">
        <f>CONCATENATE(C447,E447,G447,I447)</f>
        <v>14</v>
      </c>
    </row>
    <row r="448" spans="1:17" x14ac:dyDescent="0.25">
      <c r="A448">
        <v>2100</v>
      </c>
      <c r="B448">
        <v>43.104634999999995</v>
      </c>
      <c r="C448" s="2">
        <v>1</v>
      </c>
      <c r="H448">
        <v>29.038813999999988</v>
      </c>
      <c r="I448" s="1">
        <v>4</v>
      </c>
      <c r="P448">
        <v>2</v>
      </c>
      <c r="Q448" t="str">
        <f>CONCATENATE(C448,E448,G448,I448)</f>
        <v>14</v>
      </c>
    </row>
    <row r="449" spans="1:17" x14ac:dyDescent="0.25">
      <c r="A449">
        <v>2101</v>
      </c>
      <c r="B449">
        <v>43.104634999999995</v>
      </c>
      <c r="C449" s="2">
        <v>1</v>
      </c>
      <c r="H449">
        <v>29.110202000000001</v>
      </c>
      <c r="I449" s="1">
        <v>4</v>
      </c>
      <c r="P449">
        <v>2</v>
      </c>
      <c r="Q449" t="str">
        <f>CONCATENATE(C449,E449,G449,I449)</f>
        <v>14</v>
      </c>
    </row>
    <row r="450" spans="1:17" x14ac:dyDescent="0.25">
      <c r="A450">
        <v>2102</v>
      </c>
      <c r="B450">
        <v>43.104634999999995</v>
      </c>
      <c r="C450" s="2">
        <v>1</v>
      </c>
      <c r="H450">
        <v>29.324370999999999</v>
      </c>
      <c r="I450" s="1">
        <v>4</v>
      </c>
      <c r="P450">
        <v>2</v>
      </c>
      <c r="Q450" t="str">
        <f>CONCATENATE(C450,E450,G450,I450)</f>
        <v>14</v>
      </c>
    </row>
    <row r="451" spans="1:17" x14ac:dyDescent="0.25">
      <c r="A451">
        <v>2103</v>
      </c>
      <c r="B451">
        <v>43.104634999999995</v>
      </c>
      <c r="C451" s="2">
        <v>1</v>
      </c>
      <c r="H451">
        <v>29.395762999999988</v>
      </c>
      <c r="I451" s="1">
        <v>4</v>
      </c>
      <c r="P451">
        <v>2</v>
      </c>
      <c r="Q451" t="str">
        <f>CONCATENATE(C451,E451,G451,I451)</f>
        <v>14</v>
      </c>
    </row>
    <row r="452" spans="1:17" x14ac:dyDescent="0.25">
      <c r="A452">
        <v>2104</v>
      </c>
      <c r="H452">
        <v>29.610045999999997</v>
      </c>
      <c r="I452" s="1">
        <v>4</v>
      </c>
      <c r="P452">
        <v>1</v>
      </c>
      <c r="Q452" t="str">
        <f>CONCATENATE(C452,E452,G452,I452)</f>
        <v>4</v>
      </c>
    </row>
    <row r="453" spans="1:17" x14ac:dyDescent="0.25">
      <c r="A453">
        <v>2105</v>
      </c>
      <c r="D453">
        <v>53.314841999999999</v>
      </c>
      <c r="E453" s="4">
        <v>2</v>
      </c>
      <c r="H453">
        <v>29.752825999999999</v>
      </c>
      <c r="I453" s="1">
        <v>4</v>
      </c>
      <c r="P453">
        <v>2</v>
      </c>
      <c r="Q453" t="str">
        <f>CONCATENATE(C453,E453,G453,I453)</f>
        <v>24</v>
      </c>
    </row>
    <row r="454" spans="1:17" x14ac:dyDescent="0.25">
      <c r="A454">
        <v>2106</v>
      </c>
      <c r="D454">
        <v>53.314841999999999</v>
      </c>
      <c r="E454" s="4">
        <v>2</v>
      </c>
      <c r="F454">
        <v>40.391369999999995</v>
      </c>
      <c r="G454" s="3">
        <v>3</v>
      </c>
      <c r="H454">
        <v>30.252551999999994</v>
      </c>
      <c r="I454" s="1">
        <v>4</v>
      </c>
      <c r="P454">
        <v>3</v>
      </c>
      <c r="Q454" t="str">
        <f>CONCATENATE(C454,E454,G454,I454)</f>
        <v>234</v>
      </c>
    </row>
    <row r="455" spans="1:17" x14ac:dyDescent="0.25">
      <c r="A455">
        <v>2107</v>
      </c>
      <c r="D455">
        <v>53.314841999999999</v>
      </c>
      <c r="E455" s="4">
        <v>2</v>
      </c>
      <c r="F455">
        <v>40.391369999999995</v>
      </c>
      <c r="G455" s="3">
        <v>3</v>
      </c>
      <c r="P455">
        <v>2</v>
      </c>
      <c r="Q455" t="str">
        <f>CONCATENATE(C455,E455,G455,I455)</f>
        <v>23</v>
      </c>
    </row>
    <row r="456" spans="1:17" x14ac:dyDescent="0.25">
      <c r="A456">
        <v>2108</v>
      </c>
      <c r="D456">
        <v>53.314841999999999</v>
      </c>
      <c r="E456" s="4">
        <v>2</v>
      </c>
      <c r="F456">
        <v>40.391369999999995</v>
      </c>
      <c r="G456" s="3">
        <v>3</v>
      </c>
      <c r="P456">
        <v>2</v>
      </c>
      <c r="Q456" t="str">
        <f>CONCATENATE(C456,E456,G456,I456)</f>
        <v>23</v>
      </c>
    </row>
    <row r="457" spans="1:17" x14ac:dyDescent="0.25">
      <c r="A457">
        <v>2109</v>
      </c>
      <c r="D457">
        <v>53.314841999999999</v>
      </c>
      <c r="E457" s="4">
        <v>2</v>
      </c>
      <c r="F457">
        <v>40.391369999999995</v>
      </c>
      <c r="G457" s="3">
        <v>3</v>
      </c>
      <c r="P457">
        <v>2</v>
      </c>
      <c r="Q457" t="str">
        <f>CONCATENATE(C457,E457,G457,I457)</f>
        <v>23</v>
      </c>
    </row>
    <row r="458" spans="1:17" x14ac:dyDescent="0.25">
      <c r="A458">
        <v>2110</v>
      </c>
      <c r="D458">
        <v>53.314841999999999</v>
      </c>
      <c r="E458" s="4">
        <v>2</v>
      </c>
      <c r="F458">
        <v>40.391369999999995</v>
      </c>
      <c r="G458" s="3">
        <v>3</v>
      </c>
      <c r="P458">
        <v>2</v>
      </c>
      <c r="Q458" t="str">
        <f>CONCATENATE(C458,E458,G458,I458)</f>
        <v>23</v>
      </c>
    </row>
    <row r="459" spans="1:17" x14ac:dyDescent="0.25">
      <c r="A459">
        <v>2111</v>
      </c>
      <c r="D459">
        <v>53.314841999999999</v>
      </c>
      <c r="E459" s="4">
        <v>2</v>
      </c>
      <c r="F459">
        <v>40.391369999999995</v>
      </c>
      <c r="G459" s="3">
        <v>3</v>
      </c>
      <c r="P459">
        <v>2</v>
      </c>
      <c r="Q459" t="str">
        <f>CONCATENATE(C459,E459,G459,I459)</f>
        <v>23</v>
      </c>
    </row>
    <row r="460" spans="1:17" x14ac:dyDescent="0.25">
      <c r="A460">
        <v>2112</v>
      </c>
      <c r="D460">
        <v>53.314841999999999</v>
      </c>
      <c r="E460" s="4">
        <v>2</v>
      </c>
      <c r="F460">
        <v>40.391369999999995</v>
      </c>
      <c r="G460" s="3">
        <v>3</v>
      </c>
      <c r="P460">
        <v>2</v>
      </c>
      <c r="Q460" t="str">
        <f>CONCATENATE(C460,E460,G460,I460)</f>
        <v>23</v>
      </c>
    </row>
    <row r="461" spans="1:17" x14ac:dyDescent="0.25">
      <c r="A461">
        <v>2113</v>
      </c>
      <c r="D461">
        <v>53.314841999999999</v>
      </c>
      <c r="E461" s="4">
        <v>2</v>
      </c>
      <c r="F461">
        <v>40.391369999999995</v>
      </c>
      <c r="G461" s="3">
        <v>3</v>
      </c>
      <c r="P461">
        <v>2</v>
      </c>
      <c r="Q461" t="str">
        <f>CONCATENATE(C461,E461,G461,I461)</f>
        <v>23</v>
      </c>
    </row>
    <row r="462" spans="1:17" x14ac:dyDescent="0.25">
      <c r="A462">
        <v>2114</v>
      </c>
      <c r="D462">
        <v>53.314841999999999</v>
      </c>
      <c r="E462" s="4">
        <v>2</v>
      </c>
      <c r="F462">
        <v>40.391369999999995</v>
      </c>
      <c r="G462" s="3">
        <v>3</v>
      </c>
      <c r="P462">
        <v>2</v>
      </c>
      <c r="Q462" t="str">
        <f>CONCATENATE(C462,E462,G462,I462)</f>
        <v>23</v>
      </c>
    </row>
    <row r="463" spans="1:17" x14ac:dyDescent="0.25">
      <c r="A463">
        <v>2115</v>
      </c>
      <c r="D463">
        <v>53.314841999999999</v>
      </c>
      <c r="E463" s="4">
        <v>2</v>
      </c>
      <c r="F463">
        <v>40.391369999999995</v>
      </c>
      <c r="G463" s="3">
        <v>3</v>
      </c>
      <c r="P463">
        <v>2</v>
      </c>
      <c r="Q463" t="str">
        <f>CONCATENATE(C463,E463,G463,I463)</f>
        <v>23</v>
      </c>
    </row>
    <row r="464" spans="1:17" x14ac:dyDescent="0.25">
      <c r="A464">
        <v>2116</v>
      </c>
      <c r="D464">
        <v>53.314841999999999</v>
      </c>
      <c r="E464" s="4">
        <v>2</v>
      </c>
      <c r="F464">
        <v>40.391369999999995</v>
      </c>
      <c r="G464" s="3">
        <v>3</v>
      </c>
      <c r="P464">
        <v>2</v>
      </c>
      <c r="Q464" t="str">
        <f>CONCATENATE(C464,E464,G464,I464)</f>
        <v>23</v>
      </c>
    </row>
    <row r="465" spans="1:17" x14ac:dyDescent="0.25">
      <c r="A465">
        <v>2117</v>
      </c>
      <c r="D465">
        <v>53.314841999999999</v>
      </c>
      <c r="E465" s="4">
        <v>2</v>
      </c>
      <c r="F465">
        <v>40.391369999999995</v>
      </c>
      <c r="G465" s="3">
        <v>3</v>
      </c>
      <c r="P465">
        <v>2</v>
      </c>
      <c r="Q465" t="str">
        <f>CONCATENATE(C465,E465,G465,I465)</f>
        <v>23</v>
      </c>
    </row>
    <row r="466" spans="1:17" x14ac:dyDescent="0.25">
      <c r="A466">
        <v>2118</v>
      </c>
      <c r="D466">
        <v>53.314841999999999</v>
      </c>
      <c r="E466" s="4">
        <v>2</v>
      </c>
      <c r="F466">
        <v>40.391369999999995</v>
      </c>
      <c r="G466" s="3">
        <v>3</v>
      </c>
      <c r="P466">
        <v>2</v>
      </c>
      <c r="Q466" t="str">
        <f>CONCATENATE(C466,E466,G466,I466)</f>
        <v>23</v>
      </c>
    </row>
    <row r="467" spans="1:17" x14ac:dyDescent="0.25">
      <c r="A467">
        <v>2119</v>
      </c>
      <c r="D467">
        <v>53.314841999999999</v>
      </c>
      <c r="E467" s="4">
        <v>2</v>
      </c>
      <c r="F467">
        <v>40.391369999999995</v>
      </c>
      <c r="G467" s="3">
        <v>3</v>
      </c>
      <c r="P467">
        <v>2</v>
      </c>
      <c r="Q467" t="str">
        <f>CONCATENATE(C467,E467,G467,I467)</f>
        <v>23</v>
      </c>
    </row>
    <row r="468" spans="1:17" x14ac:dyDescent="0.25">
      <c r="A468">
        <v>2120</v>
      </c>
      <c r="D468">
        <v>54.528578999999993</v>
      </c>
      <c r="E468" s="4">
        <v>2</v>
      </c>
      <c r="F468">
        <v>40.534148999999999</v>
      </c>
      <c r="G468" s="3">
        <v>3</v>
      </c>
      <c r="P468">
        <v>2</v>
      </c>
      <c r="Q468" t="str">
        <f>CONCATENATE(C468,E468,G468,I468)</f>
        <v>23</v>
      </c>
    </row>
    <row r="469" spans="1:17" x14ac:dyDescent="0.25">
      <c r="A469">
        <v>2121</v>
      </c>
      <c r="F469">
        <v>40.60565299999999</v>
      </c>
      <c r="G469" s="3">
        <v>3</v>
      </c>
      <c r="P469">
        <v>1</v>
      </c>
      <c r="Q469" t="str">
        <f>CONCATENATE(C469,E469,G469,I469)</f>
        <v>3</v>
      </c>
    </row>
    <row r="470" spans="1:17" x14ac:dyDescent="0.25">
      <c r="A470">
        <v>2122</v>
      </c>
      <c r="F470">
        <v>40.96260199999999</v>
      </c>
      <c r="G470" s="3">
        <v>3</v>
      </c>
      <c r="P470">
        <v>1</v>
      </c>
      <c r="Q470" t="str">
        <f>CONCATENATE(C470,E470,G470,I470)</f>
        <v>3</v>
      </c>
    </row>
    <row r="471" spans="1:17" x14ac:dyDescent="0.25">
      <c r="A471">
        <v>2123</v>
      </c>
      <c r="F471">
        <v>41.391053999999997</v>
      </c>
      <c r="G471" s="3">
        <v>3</v>
      </c>
      <c r="P471">
        <v>1</v>
      </c>
      <c r="Q471" t="str">
        <f>CONCATENATE(C471,E471,G471,I471)</f>
        <v>3</v>
      </c>
    </row>
    <row r="472" spans="1:17" x14ac:dyDescent="0.25">
      <c r="A472">
        <v>2124</v>
      </c>
      <c r="B472">
        <v>64.667395999999997</v>
      </c>
      <c r="C472" s="2">
        <v>1</v>
      </c>
      <c r="P472">
        <v>1</v>
      </c>
      <c r="Q472" t="str">
        <f>CONCATENATE(C472,E472,G472,I472)</f>
        <v>1</v>
      </c>
    </row>
    <row r="473" spans="1:17" x14ac:dyDescent="0.25">
      <c r="A473">
        <v>2125</v>
      </c>
      <c r="B473">
        <v>65.881249999999994</v>
      </c>
      <c r="C473" s="2">
        <v>1</v>
      </c>
      <c r="P473">
        <v>1</v>
      </c>
      <c r="Q473" t="str">
        <f>CONCATENATE(C473,E473,G473,I473)</f>
        <v>1</v>
      </c>
    </row>
    <row r="474" spans="1:17" x14ac:dyDescent="0.25">
      <c r="A474">
        <v>2126</v>
      </c>
      <c r="B474">
        <v>65.881249999999994</v>
      </c>
      <c r="C474" s="2">
        <v>1</v>
      </c>
      <c r="H474">
        <v>52.814997999999996</v>
      </c>
      <c r="I474" s="1">
        <v>4</v>
      </c>
      <c r="P474">
        <v>2</v>
      </c>
      <c r="Q474" t="str">
        <f>CONCATENATE(C474,E474,G474,I474)</f>
        <v>14</v>
      </c>
    </row>
    <row r="475" spans="1:17" x14ac:dyDescent="0.25">
      <c r="A475">
        <v>2127</v>
      </c>
      <c r="B475">
        <v>65.881249999999994</v>
      </c>
      <c r="C475" s="2">
        <v>1</v>
      </c>
      <c r="H475">
        <v>52.814997999999996</v>
      </c>
      <c r="I475" s="1">
        <v>4</v>
      </c>
      <c r="P475">
        <v>2</v>
      </c>
      <c r="Q475" t="str">
        <f>CONCATENATE(C475,E475,G475,I475)</f>
        <v>14</v>
      </c>
    </row>
    <row r="476" spans="1:17" x14ac:dyDescent="0.25">
      <c r="A476">
        <v>2128</v>
      </c>
      <c r="B476">
        <v>65.881249999999994</v>
      </c>
      <c r="C476" s="2">
        <v>1</v>
      </c>
      <c r="H476">
        <v>52.814997999999996</v>
      </c>
      <c r="I476" s="1">
        <v>4</v>
      </c>
      <c r="P476">
        <v>2</v>
      </c>
      <c r="Q476" t="str">
        <f>CONCATENATE(C476,E476,G476,I476)</f>
        <v>14</v>
      </c>
    </row>
    <row r="477" spans="1:17" x14ac:dyDescent="0.25">
      <c r="A477">
        <v>2129</v>
      </c>
      <c r="B477">
        <v>65.881249999999994</v>
      </c>
      <c r="C477" s="2">
        <v>1</v>
      </c>
      <c r="H477">
        <v>52.814997999999996</v>
      </c>
      <c r="I477" s="1">
        <v>4</v>
      </c>
      <c r="P477">
        <v>2</v>
      </c>
      <c r="Q477" t="str">
        <f>CONCATENATE(C477,E477,G477,I477)</f>
        <v>14</v>
      </c>
    </row>
    <row r="478" spans="1:17" x14ac:dyDescent="0.25">
      <c r="A478">
        <v>2130</v>
      </c>
      <c r="B478">
        <v>65.881249999999994</v>
      </c>
      <c r="C478" s="2">
        <v>1</v>
      </c>
      <c r="H478">
        <v>52.814997999999996</v>
      </c>
      <c r="I478" s="1">
        <v>4</v>
      </c>
      <c r="P478">
        <v>2</v>
      </c>
      <c r="Q478" t="str">
        <f>CONCATENATE(C478,E478,G478,I478)</f>
        <v>14</v>
      </c>
    </row>
    <row r="479" spans="1:17" x14ac:dyDescent="0.25">
      <c r="A479">
        <v>2131</v>
      </c>
      <c r="B479">
        <v>65.881249999999994</v>
      </c>
      <c r="C479" s="2">
        <v>1</v>
      </c>
      <c r="H479">
        <v>52.814997999999996</v>
      </c>
      <c r="I479" s="1">
        <v>4</v>
      </c>
      <c r="P479">
        <v>2</v>
      </c>
      <c r="Q479" t="str">
        <f>CONCATENATE(C479,E479,G479,I479)</f>
        <v>14</v>
      </c>
    </row>
    <row r="480" spans="1:17" x14ac:dyDescent="0.25">
      <c r="A480">
        <v>2132</v>
      </c>
      <c r="B480">
        <v>65.881249999999994</v>
      </c>
      <c r="C480" s="2">
        <v>1</v>
      </c>
      <c r="H480">
        <v>52.814997999999996</v>
      </c>
      <c r="I480" s="1">
        <v>4</v>
      </c>
      <c r="P480">
        <v>2</v>
      </c>
      <c r="Q480" t="str">
        <f>CONCATENATE(C480,E480,G480,I480)</f>
        <v>14</v>
      </c>
    </row>
    <row r="481" spans="1:17" x14ac:dyDescent="0.25">
      <c r="A481">
        <v>2133</v>
      </c>
      <c r="B481">
        <v>65.881249999999994</v>
      </c>
      <c r="C481" s="2">
        <v>1</v>
      </c>
      <c r="H481">
        <v>52.814997999999996</v>
      </c>
      <c r="I481" s="1">
        <v>4</v>
      </c>
      <c r="P481">
        <v>2</v>
      </c>
      <c r="Q481" t="str">
        <f>CONCATENATE(C481,E481,G481,I481)</f>
        <v>14</v>
      </c>
    </row>
    <row r="482" spans="1:17" x14ac:dyDescent="0.25">
      <c r="A482">
        <v>2134</v>
      </c>
      <c r="B482">
        <v>65.881249999999994</v>
      </c>
      <c r="C482" s="2">
        <v>1</v>
      </c>
      <c r="H482">
        <v>52.814997999999996</v>
      </c>
      <c r="I482" s="1">
        <v>4</v>
      </c>
      <c r="P482">
        <v>2</v>
      </c>
      <c r="Q482" t="str">
        <f>CONCATENATE(C482,E482,G482,I482)</f>
        <v>14</v>
      </c>
    </row>
    <row r="483" spans="1:17" x14ac:dyDescent="0.25">
      <c r="A483">
        <v>2135</v>
      </c>
      <c r="B483">
        <v>65.881249999999994</v>
      </c>
      <c r="C483" s="2">
        <v>1</v>
      </c>
      <c r="H483">
        <v>52.814997999999996</v>
      </c>
      <c r="I483" s="1">
        <v>4</v>
      </c>
      <c r="P483">
        <v>2</v>
      </c>
      <c r="Q483" t="str">
        <f>CONCATENATE(C483,E483,G483,I483)</f>
        <v>14</v>
      </c>
    </row>
    <row r="484" spans="1:17" x14ac:dyDescent="0.25">
      <c r="A484">
        <v>2136</v>
      </c>
      <c r="B484">
        <v>65.881249999999994</v>
      </c>
      <c r="C484" s="2">
        <v>1</v>
      </c>
      <c r="H484">
        <v>52.814997999999996</v>
      </c>
      <c r="I484" s="1">
        <v>4</v>
      </c>
      <c r="P484">
        <v>2</v>
      </c>
      <c r="Q484" t="str">
        <f>CONCATENATE(C484,E484,G484,I484)</f>
        <v>14</v>
      </c>
    </row>
    <row r="485" spans="1:17" x14ac:dyDescent="0.25">
      <c r="A485">
        <v>2137</v>
      </c>
      <c r="B485">
        <v>65.881249999999994</v>
      </c>
      <c r="C485" s="2">
        <v>1</v>
      </c>
      <c r="H485">
        <v>52.957778999999995</v>
      </c>
      <c r="I485" s="1">
        <v>4</v>
      </c>
      <c r="P485">
        <v>2</v>
      </c>
      <c r="Q485" t="str">
        <f>CONCATENATE(C485,E485,G485,I485)</f>
        <v>14</v>
      </c>
    </row>
    <row r="486" spans="1:17" x14ac:dyDescent="0.25">
      <c r="A486">
        <v>2138</v>
      </c>
      <c r="B486">
        <v>64.667395999999997</v>
      </c>
      <c r="C486" s="2">
        <v>1</v>
      </c>
      <c r="H486">
        <v>53.100556999999995</v>
      </c>
      <c r="I486" s="1">
        <v>4</v>
      </c>
      <c r="P486">
        <v>2</v>
      </c>
      <c r="Q486" t="str">
        <f>CONCATENATE(C486,E486,G486,I486)</f>
        <v>14</v>
      </c>
    </row>
    <row r="487" spans="1:17" x14ac:dyDescent="0.25">
      <c r="A487">
        <v>2139</v>
      </c>
      <c r="B487">
        <v>64.667395999999997</v>
      </c>
      <c r="C487" s="2">
        <v>1</v>
      </c>
      <c r="H487">
        <v>53.172062999999994</v>
      </c>
      <c r="I487" s="1">
        <v>4</v>
      </c>
      <c r="P487">
        <v>2</v>
      </c>
      <c r="Q487" t="str">
        <f>CONCATENATE(C487,E487,G487,I487)</f>
        <v>14</v>
      </c>
    </row>
    <row r="488" spans="1:17" x14ac:dyDescent="0.25">
      <c r="A488">
        <v>2140</v>
      </c>
      <c r="H488">
        <v>53.386229999999998</v>
      </c>
      <c r="I488" s="1">
        <v>4</v>
      </c>
      <c r="P488">
        <v>1</v>
      </c>
      <c r="Q488" t="str">
        <f>CONCATENATE(C488,E488,G488,I488)</f>
        <v>4</v>
      </c>
    </row>
    <row r="489" spans="1:17" x14ac:dyDescent="0.25">
      <c r="A489">
        <v>2141</v>
      </c>
      <c r="D489">
        <v>73.718373999999983</v>
      </c>
      <c r="E489" s="4">
        <v>2</v>
      </c>
      <c r="H489">
        <v>53.67178899999999</v>
      </c>
      <c r="I489" s="1">
        <v>4</v>
      </c>
      <c r="P489">
        <v>2</v>
      </c>
      <c r="Q489" t="str">
        <f>CONCATENATE(C489,E489,G489,I489)</f>
        <v>24</v>
      </c>
    </row>
    <row r="490" spans="1:17" x14ac:dyDescent="0.25">
      <c r="A490">
        <v>2142</v>
      </c>
      <c r="D490">
        <v>73.718373999999983</v>
      </c>
      <c r="E490" s="4">
        <v>2</v>
      </c>
      <c r="F490">
        <v>65.070497999999986</v>
      </c>
      <c r="G490" s="3">
        <v>3</v>
      </c>
      <c r="H490">
        <v>53.885956999999991</v>
      </c>
      <c r="I490" s="1">
        <v>4</v>
      </c>
      <c r="P490">
        <v>3</v>
      </c>
      <c r="Q490" t="str">
        <f>CONCATENATE(C490,E490,G490,I490)</f>
        <v>234</v>
      </c>
    </row>
    <row r="491" spans="1:17" x14ac:dyDescent="0.25">
      <c r="A491">
        <v>2143</v>
      </c>
      <c r="D491">
        <v>73.718373999999983</v>
      </c>
      <c r="E491" s="4">
        <v>2</v>
      </c>
      <c r="F491">
        <v>65.070497999999986</v>
      </c>
      <c r="G491" s="3">
        <v>3</v>
      </c>
      <c r="P491">
        <v>2</v>
      </c>
      <c r="Q491" t="str">
        <f>CONCATENATE(C491,E491,G491,I491)</f>
        <v>23</v>
      </c>
    </row>
    <row r="492" spans="1:17" x14ac:dyDescent="0.25">
      <c r="A492">
        <v>2144</v>
      </c>
      <c r="D492">
        <v>73.718373999999983</v>
      </c>
      <c r="E492" s="4">
        <v>2</v>
      </c>
      <c r="F492">
        <v>65.070497999999986</v>
      </c>
      <c r="G492" s="3">
        <v>3</v>
      </c>
      <c r="P492">
        <v>2</v>
      </c>
      <c r="Q492" t="str">
        <f>CONCATENATE(C492,E492,G492,I492)</f>
        <v>23</v>
      </c>
    </row>
    <row r="493" spans="1:17" x14ac:dyDescent="0.25">
      <c r="A493">
        <v>2145</v>
      </c>
      <c r="D493">
        <v>73.718373999999983</v>
      </c>
      <c r="E493" s="4">
        <v>2</v>
      </c>
      <c r="F493">
        <v>65.070497999999986</v>
      </c>
      <c r="G493" s="3">
        <v>3</v>
      </c>
      <c r="P493">
        <v>2</v>
      </c>
      <c r="Q493" t="str">
        <f>CONCATENATE(C493,E493,G493,I493)</f>
        <v>23</v>
      </c>
    </row>
    <row r="494" spans="1:17" x14ac:dyDescent="0.25">
      <c r="A494">
        <v>2146</v>
      </c>
      <c r="D494">
        <v>73.718373999999983</v>
      </c>
      <c r="E494" s="4">
        <v>2</v>
      </c>
      <c r="F494">
        <v>65.070497999999986</v>
      </c>
      <c r="G494" s="3">
        <v>3</v>
      </c>
      <c r="P494">
        <v>2</v>
      </c>
      <c r="Q494" t="str">
        <f>CONCATENATE(C494,E494,G494,I494)</f>
        <v>23</v>
      </c>
    </row>
    <row r="495" spans="1:17" x14ac:dyDescent="0.25">
      <c r="A495">
        <v>2147</v>
      </c>
      <c r="D495">
        <v>73.718373999999983</v>
      </c>
      <c r="E495" s="4">
        <v>2</v>
      </c>
      <c r="F495">
        <v>65.070497999999986</v>
      </c>
      <c r="G495" s="3">
        <v>3</v>
      </c>
      <c r="P495">
        <v>2</v>
      </c>
      <c r="Q495" t="str">
        <f>CONCATENATE(C495,E495,G495,I495)</f>
        <v>23</v>
      </c>
    </row>
    <row r="496" spans="1:17" x14ac:dyDescent="0.25">
      <c r="A496">
        <v>2148</v>
      </c>
      <c r="D496">
        <v>73.718373999999983</v>
      </c>
      <c r="E496" s="4">
        <v>2</v>
      </c>
      <c r="F496">
        <v>65.070497999999986</v>
      </c>
      <c r="G496" s="3">
        <v>3</v>
      </c>
      <c r="P496">
        <v>2</v>
      </c>
      <c r="Q496" t="str">
        <f>CONCATENATE(C496,E496,G496,I496)</f>
        <v>23</v>
      </c>
    </row>
    <row r="497" spans="1:17" x14ac:dyDescent="0.25">
      <c r="A497">
        <v>2149</v>
      </c>
      <c r="D497">
        <v>73.718373999999983</v>
      </c>
      <c r="E497" s="4">
        <v>2</v>
      </c>
      <c r="F497">
        <v>65.070497999999986</v>
      </c>
      <c r="G497" s="3">
        <v>3</v>
      </c>
      <c r="P497">
        <v>2</v>
      </c>
      <c r="Q497" t="str">
        <f>CONCATENATE(C497,E497,G497,I497)</f>
        <v>23</v>
      </c>
    </row>
    <row r="498" spans="1:17" x14ac:dyDescent="0.25">
      <c r="A498">
        <v>2150</v>
      </c>
      <c r="D498">
        <v>73.718373999999983</v>
      </c>
      <c r="E498" s="4">
        <v>2</v>
      </c>
      <c r="F498">
        <v>65.070497999999986</v>
      </c>
      <c r="G498" s="3">
        <v>3</v>
      </c>
      <c r="P498">
        <v>2</v>
      </c>
      <c r="Q498" t="str">
        <f>CONCATENATE(C498,E498,G498,I498)</f>
        <v>23</v>
      </c>
    </row>
    <row r="499" spans="1:17" x14ac:dyDescent="0.25">
      <c r="A499">
        <v>2151</v>
      </c>
      <c r="D499">
        <v>73.718373999999983</v>
      </c>
      <c r="E499" s="4">
        <v>2</v>
      </c>
      <c r="F499">
        <v>65.070497999999986</v>
      </c>
      <c r="G499" s="3">
        <v>3</v>
      </c>
      <c r="P499">
        <v>2</v>
      </c>
      <c r="Q499" t="str">
        <f>CONCATENATE(C499,E499,G499,I499)</f>
        <v>23</v>
      </c>
    </row>
    <row r="500" spans="1:17" x14ac:dyDescent="0.25">
      <c r="A500">
        <v>2152</v>
      </c>
      <c r="D500">
        <v>73.718373999999983</v>
      </c>
      <c r="E500" s="4">
        <v>2</v>
      </c>
      <c r="F500">
        <v>65.070497999999986</v>
      </c>
      <c r="G500" s="3">
        <v>3</v>
      </c>
      <c r="P500">
        <v>2</v>
      </c>
      <c r="Q500" t="str">
        <f>CONCATENATE(C500,E500,G500,I500)</f>
        <v>23</v>
      </c>
    </row>
    <row r="501" spans="1:17" x14ac:dyDescent="0.25">
      <c r="A501">
        <v>2153</v>
      </c>
      <c r="D501">
        <v>73.718373999999983</v>
      </c>
      <c r="E501" s="4">
        <v>2</v>
      </c>
      <c r="F501">
        <v>65.070497999999986</v>
      </c>
      <c r="G501" s="3">
        <v>3</v>
      </c>
      <c r="P501">
        <v>2</v>
      </c>
      <c r="Q501" t="str">
        <f>CONCATENATE(C501,E501,G501,I501)</f>
        <v>23</v>
      </c>
    </row>
    <row r="502" spans="1:17" x14ac:dyDescent="0.25">
      <c r="A502">
        <v>2154</v>
      </c>
      <c r="D502">
        <v>73.718373999999983</v>
      </c>
      <c r="E502" s="4">
        <v>2</v>
      </c>
      <c r="F502">
        <v>65.070497999999986</v>
      </c>
      <c r="G502" s="3">
        <v>3</v>
      </c>
      <c r="P502">
        <v>2</v>
      </c>
      <c r="Q502" t="str">
        <f>CONCATENATE(C502,E502,G502,I502)</f>
        <v>23</v>
      </c>
    </row>
    <row r="503" spans="1:17" x14ac:dyDescent="0.25">
      <c r="A503">
        <v>2155</v>
      </c>
      <c r="F503">
        <v>65.070497999999986</v>
      </c>
      <c r="G503" s="3">
        <v>3</v>
      </c>
      <c r="P503">
        <v>1</v>
      </c>
      <c r="Q503" t="str">
        <f>CONCATENATE(C503,E503,G503,I503)</f>
        <v>3</v>
      </c>
    </row>
    <row r="504" spans="1:17" x14ac:dyDescent="0.25">
      <c r="A504">
        <v>2156</v>
      </c>
      <c r="F504">
        <v>65.070497999999986</v>
      </c>
      <c r="G504" s="3">
        <v>3</v>
      </c>
      <c r="P504">
        <v>1</v>
      </c>
      <c r="Q504" t="str">
        <f>CONCATENATE(C504,E504,G504,I504)</f>
        <v>3</v>
      </c>
    </row>
    <row r="505" spans="1:17" x14ac:dyDescent="0.25">
      <c r="A505">
        <v>2157</v>
      </c>
      <c r="F505">
        <v>65.070497999999986</v>
      </c>
      <c r="G505" s="3">
        <v>3</v>
      </c>
      <c r="P505">
        <v>1</v>
      </c>
      <c r="Q505" t="str">
        <f>CONCATENATE(C505,E505,G505,I505)</f>
        <v>3</v>
      </c>
    </row>
    <row r="506" spans="1:17" x14ac:dyDescent="0.25">
      <c r="A506">
        <v>2158</v>
      </c>
      <c r="F506">
        <v>65.070497999999986</v>
      </c>
      <c r="G506" s="3">
        <v>3</v>
      </c>
      <c r="P506">
        <v>1</v>
      </c>
      <c r="Q506" t="str">
        <f>CONCATENATE(C506,E506,G506,I506)</f>
        <v>3</v>
      </c>
    </row>
    <row r="507" spans="1:17" x14ac:dyDescent="0.25">
      <c r="A507">
        <v>2159</v>
      </c>
      <c r="B507">
        <v>83.109368999999987</v>
      </c>
      <c r="C507" s="2">
        <v>1</v>
      </c>
      <c r="F507">
        <v>65.273156999999998</v>
      </c>
      <c r="G507" s="3">
        <v>3</v>
      </c>
      <c r="P507">
        <v>2</v>
      </c>
      <c r="Q507" t="str">
        <f>CONCATENATE(C507,E507,G507,I507)</f>
        <v>13</v>
      </c>
    </row>
    <row r="508" spans="1:17" x14ac:dyDescent="0.25">
      <c r="A508">
        <v>2160</v>
      </c>
      <c r="B508">
        <v>83.109368999999987</v>
      </c>
      <c r="C508" s="2">
        <v>1</v>
      </c>
      <c r="P508">
        <v>1</v>
      </c>
      <c r="Q508" t="str">
        <f>CONCATENATE(C508,E508,G508,I508)</f>
        <v>1</v>
      </c>
    </row>
    <row r="509" spans="1:17" x14ac:dyDescent="0.25">
      <c r="A509">
        <v>2161</v>
      </c>
      <c r="B509">
        <v>83.109368999999987</v>
      </c>
      <c r="C509" s="2">
        <v>1</v>
      </c>
      <c r="P509">
        <v>1</v>
      </c>
      <c r="Q509" t="str">
        <f>CONCATENATE(C509,E509,G509,I509)</f>
        <v>1</v>
      </c>
    </row>
    <row r="510" spans="1:17" x14ac:dyDescent="0.25">
      <c r="A510">
        <v>2162</v>
      </c>
      <c r="B510">
        <v>83.109368999999987</v>
      </c>
      <c r="C510" s="2">
        <v>1</v>
      </c>
      <c r="P510">
        <v>1</v>
      </c>
      <c r="Q510" t="str">
        <f>CONCATENATE(C510,E510,G510,I510)</f>
        <v>1</v>
      </c>
    </row>
    <row r="511" spans="1:17" x14ac:dyDescent="0.25">
      <c r="A511">
        <v>2163</v>
      </c>
      <c r="B511">
        <v>83.109368999999987</v>
      </c>
      <c r="C511" s="2">
        <v>1</v>
      </c>
      <c r="H511">
        <v>73.448083999999994</v>
      </c>
      <c r="I511" s="1">
        <v>4</v>
      </c>
      <c r="P511">
        <v>2</v>
      </c>
      <c r="Q511" t="str">
        <f>CONCATENATE(C511,E511,G511,I511)</f>
        <v>14</v>
      </c>
    </row>
    <row r="512" spans="1:17" x14ac:dyDescent="0.25">
      <c r="A512">
        <v>2164</v>
      </c>
      <c r="B512">
        <v>83.109368999999987</v>
      </c>
      <c r="C512" s="2">
        <v>1</v>
      </c>
      <c r="H512">
        <v>73.448083999999994</v>
      </c>
      <c r="I512" s="1">
        <v>4</v>
      </c>
      <c r="P512">
        <v>2</v>
      </c>
      <c r="Q512" t="str">
        <f>CONCATENATE(C512,E512,G512,I512)</f>
        <v>14</v>
      </c>
    </row>
    <row r="513" spans="1:17" x14ac:dyDescent="0.25">
      <c r="A513">
        <v>2165</v>
      </c>
      <c r="B513">
        <v>83.109368999999987</v>
      </c>
      <c r="C513" s="2">
        <v>1</v>
      </c>
      <c r="H513">
        <v>73.448083999999994</v>
      </c>
      <c r="I513" s="1">
        <v>4</v>
      </c>
      <c r="P513">
        <v>2</v>
      </c>
      <c r="Q513" t="str">
        <f>CONCATENATE(C513,E513,G513,I513)</f>
        <v>14</v>
      </c>
    </row>
    <row r="514" spans="1:17" x14ac:dyDescent="0.25">
      <c r="A514">
        <v>2166</v>
      </c>
      <c r="B514">
        <v>83.109368999999987</v>
      </c>
      <c r="C514" s="2">
        <v>1</v>
      </c>
      <c r="H514">
        <v>73.448083999999994</v>
      </c>
      <c r="I514" s="1">
        <v>4</v>
      </c>
      <c r="P514">
        <v>2</v>
      </c>
      <c r="Q514" t="str">
        <f>CONCATENATE(C514,E514,G514,I514)</f>
        <v>14</v>
      </c>
    </row>
    <row r="515" spans="1:17" x14ac:dyDescent="0.25">
      <c r="A515">
        <v>2167</v>
      </c>
      <c r="B515">
        <v>83.109368999999987</v>
      </c>
      <c r="C515" s="2">
        <v>1</v>
      </c>
      <c r="H515">
        <v>73.448083999999994</v>
      </c>
      <c r="I515" s="1">
        <v>4</v>
      </c>
      <c r="P515">
        <v>2</v>
      </c>
      <c r="Q515" t="str">
        <f>CONCATENATE(C515,E515,G515,I515)</f>
        <v>14</v>
      </c>
    </row>
    <row r="516" spans="1:17" x14ac:dyDescent="0.25">
      <c r="A516">
        <v>2168</v>
      </c>
      <c r="B516">
        <v>83.109368999999987</v>
      </c>
      <c r="C516" s="2">
        <v>1</v>
      </c>
      <c r="H516">
        <v>73.448083999999994</v>
      </c>
      <c r="I516" s="1">
        <v>4</v>
      </c>
      <c r="P516">
        <v>2</v>
      </c>
      <c r="Q516" t="str">
        <f>CONCATENATE(C516,E516,G516,I516)</f>
        <v>14</v>
      </c>
    </row>
    <row r="517" spans="1:17" x14ac:dyDescent="0.25">
      <c r="A517">
        <v>2169</v>
      </c>
      <c r="B517">
        <v>83.109368999999987</v>
      </c>
      <c r="C517" s="2">
        <v>1</v>
      </c>
      <c r="H517">
        <v>73.448083999999994</v>
      </c>
      <c r="I517" s="1">
        <v>4</v>
      </c>
      <c r="P517">
        <v>2</v>
      </c>
      <c r="Q517" t="str">
        <f>CONCATENATE(C517,E517,G517,I517)</f>
        <v>14</v>
      </c>
    </row>
    <row r="518" spans="1:17" x14ac:dyDescent="0.25">
      <c r="A518">
        <v>2170</v>
      </c>
      <c r="B518">
        <v>83.109368999999987</v>
      </c>
      <c r="C518" s="2">
        <v>1</v>
      </c>
      <c r="H518">
        <v>73.448083999999994</v>
      </c>
      <c r="I518" s="1">
        <v>4</v>
      </c>
      <c r="P518">
        <v>2</v>
      </c>
      <c r="Q518" t="str">
        <f>CONCATENATE(C518,E518,G518,I518)</f>
        <v>14</v>
      </c>
    </row>
    <row r="519" spans="1:17" x14ac:dyDescent="0.25">
      <c r="A519">
        <v>2171</v>
      </c>
      <c r="B519">
        <v>83.109368999999987</v>
      </c>
      <c r="C519" s="2">
        <v>1</v>
      </c>
      <c r="H519">
        <v>73.448083999999994</v>
      </c>
      <c r="I519" s="1">
        <v>4</v>
      </c>
      <c r="P519">
        <v>2</v>
      </c>
      <c r="Q519" t="str">
        <f>CONCATENATE(C519,E519,G519,I519)</f>
        <v>14</v>
      </c>
    </row>
    <row r="520" spans="1:17" x14ac:dyDescent="0.25">
      <c r="A520">
        <v>2172</v>
      </c>
      <c r="B520">
        <v>83.109368999999987</v>
      </c>
      <c r="C520" s="2">
        <v>1</v>
      </c>
      <c r="H520">
        <v>73.583226999999994</v>
      </c>
      <c r="I520" s="1">
        <v>4</v>
      </c>
      <c r="P520">
        <v>2</v>
      </c>
      <c r="Q520" t="str">
        <f>CONCATENATE(C520,E520,G520,I520)</f>
        <v>14</v>
      </c>
    </row>
    <row r="521" spans="1:17" x14ac:dyDescent="0.25">
      <c r="A521">
        <v>2173</v>
      </c>
      <c r="B521">
        <v>83.109368999999987</v>
      </c>
      <c r="C521" s="2">
        <v>1</v>
      </c>
      <c r="H521">
        <v>73.85340699999999</v>
      </c>
      <c r="I521" s="1">
        <v>4</v>
      </c>
      <c r="P521">
        <v>2</v>
      </c>
      <c r="Q521" t="str">
        <f>CONCATENATE(C521,E521,G521,I521)</f>
        <v>14</v>
      </c>
    </row>
    <row r="522" spans="1:17" x14ac:dyDescent="0.25">
      <c r="A522">
        <v>2174</v>
      </c>
      <c r="B522">
        <v>83.649831999999989</v>
      </c>
      <c r="C522" s="2">
        <v>1</v>
      </c>
      <c r="H522">
        <v>73.85340699999999</v>
      </c>
      <c r="I522" s="1">
        <v>4</v>
      </c>
      <c r="P522">
        <v>2</v>
      </c>
      <c r="Q522" t="str">
        <f>CONCATENATE(C522,E522,G522,I522)</f>
        <v>14</v>
      </c>
    </row>
    <row r="523" spans="1:17" x14ac:dyDescent="0.25">
      <c r="A523">
        <v>2175</v>
      </c>
      <c r="H523">
        <v>73.85340699999999</v>
      </c>
      <c r="I523" s="1">
        <v>4</v>
      </c>
      <c r="P523">
        <v>1</v>
      </c>
      <c r="Q523" t="str">
        <f>CONCATENATE(C523,E523,G523,I523)</f>
        <v>4</v>
      </c>
    </row>
    <row r="524" spans="1:17" x14ac:dyDescent="0.25">
      <c r="A524">
        <v>2176</v>
      </c>
      <c r="H524">
        <v>73.85340699999999</v>
      </c>
      <c r="I524" s="1">
        <v>4</v>
      </c>
      <c r="P524">
        <v>1</v>
      </c>
      <c r="Q524" t="str">
        <f>CONCATENATE(C524,E524,G524,I524)</f>
        <v>4</v>
      </c>
    </row>
    <row r="525" spans="1:17" x14ac:dyDescent="0.25">
      <c r="A525">
        <v>2177</v>
      </c>
      <c r="D525">
        <v>92.905687</v>
      </c>
      <c r="E525" s="4">
        <v>2</v>
      </c>
      <c r="H525">
        <v>73.921033999999992</v>
      </c>
      <c r="I525" s="1">
        <v>4</v>
      </c>
      <c r="P525">
        <v>2</v>
      </c>
      <c r="Q525" t="str">
        <f>CONCATENATE(C525,E525,G525,I525)</f>
        <v>24</v>
      </c>
    </row>
    <row r="526" spans="1:17" x14ac:dyDescent="0.25">
      <c r="A526">
        <v>2178</v>
      </c>
      <c r="D526">
        <v>92.905687</v>
      </c>
      <c r="E526" s="4">
        <v>2</v>
      </c>
      <c r="F526">
        <v>81.825670000000002</v>
      </c>
      <c r="G526" s="3">
        <v>3</v>
      </c>
      <c r="H526">
        <v>74.056176999999991</v>
      </c>
      <c r="I526" s="1">
        <v>4</v>
      </c>
      <c r="P526">
        <v>3</v>
      </c>
      <c r="Q526" t="str">
        <f>CONCATENATE(C526,E526,G526,I526)</f>
        <v>234</v>
      </c>
    </row>
    <row r="527" spans="1:17" x14ac:dyDescent="0.25">
      <c r="A527">
        <v>2179</v>
      </c>
      <c r="D527">
        <v>92.905687</v>
      </c>
      <c r="E527" s="4">
        <v>2</v>
      </c>
      <c r="F527">
        <v>81.825670000000002</v>
      </c>
      <c r="G527" s="3">
        <v>3</v>
      </c>
      <c r="H527">
        <v>74.191209999999984</v>
      </c>
      <c r="I527" s="1">
        <v>4</v>
      </c>
      <c r="P527">
        <v>3</v>
      </c>
      <c r="Q527" t="str">
        <f>CONCATENATE(C527,E527,G527,I527)</f>
        <v>234</v>
      </c>
    </row>
    <row r="528" spans="1:17" x14ac:dyDescent="0.25">
      <c r="A528">
        <v>2180</v>
      </c>
      <c r="D528">
        <v>92.905687</v>
      </c>
      <c r="E528" s="4">
        <v>2</v>
      </c>
      <c r="F528">
        <v>81.825670000000002</v>
      </c>
      <c r="G528" s="3">
        <v>3</v>
      </c>
      <c r="H528">
        <v>74.191209999999984</v>
      </c>
      <c r="I528" s="1">
        <v>4</v>
      </c>
      <c r="P528">
        <v>3</v>
      </c>
      <c r="Q528" t="str">
        <f>CONCATENATE(C528,E528,G528,I528)</f>
        <v>234</v>
      </c>
    </row>
    <row r="529" spans="1:17" x14ac:dyDescent="0.25">
      <c r="A529">
        <v>2181</v>
      </c>
      <c r="D529">
        <v>92.905687</v>
      </c>
      <c r="E529" s="4">
        <v>2</v>
      </c>
      <c r="F529">
        <v>81.825670000000002</v>
      </c>
      <c r="G529" s="3">
        <v>3</v>
      </c>
      <c r="P529">
        <v>2</v>
      </c>
      <c r="Q529" t="str">
        <f>CONCATENATE(C529,E529,G529,I529)</f>
        <v>23</v>
      </c>
    </row>
    <row r="530" spans="1:17" x14ac:dyDescent="0.25">
      <c r="A530">
        <v>2182</v>
      </c>
      <c r="D530">
        <v>92.905687</v>
      </c>
      <c r="E530" s="4">
        <v>2</v>
      </c>
      <c r="F530">
        <v>81.825670000000002</v>
      </c>
      <c r="G530" s="3">
        <v>3</v>
      </c>
      <c r="P530">
        <v>2</v>
      </c>
      <c r="Q530" t="str">
        <f>CONCATENATE(C530,E530,G530,I530)</f>
        <v>23</v>
      </c>
    </row>
    <row r="531" spans="1:17" x14ac:dyDescent="0.25">
      <c r="A531">
        <v>2183</v>
      </c>
      <c r="D531">
        <v>92.905687</v>
      </c>
      <c r="E531" s="4">
        <v>2</v>
      </c>
      <c r="F531">
        <v>81.825670000000002</v>
      </c>
      <c r="G531" s="3">
        <v>3</v>
      </c>
      <c r="P531">
        <v>2</v>
      </c>
      <c r="Q531" t="str">
        <f>CONCATENATE(C531,E531,G531,I531)</f>
        <v>23</v>
      </c>
    </row>
    <row r="532" spans="1:17" x14ac:dyDescent="0.25">
      <c r="A532">
        <v>2184</v>
      </c>
      <c r="D532">
        <v>92.905687</v>
      </c>
      <c r="E532" s="4">
        <v>2</v>
      </c>
      <c r="F532">
        <v>81.825670000000002</v>
      </c>
      <c r="G532" s="3">
        <v>3</v>
      </c>
      <c r="P532">
        <v>2</v>
      </c>
      <c r="Q532" t="str">
        <f>CONCATENATE(C532,E532,G532,I532)</f>
        <v>23</v>
      </c>
    </row>
    <row r="533" spans="1:17" x14ac:dyDescent="0.25">
      <c r="A533">
        <v>2185</v>
      </c>
      <c r="D533">
        <v>92.905687</v>
      </c>
      <c r="E533" s="4">
        <v>2</v>
      </c>
      <c r="F533">
        <v>81.825670000000002</v>
      </c>
      <c r="G533" s="3">
        <v>3</v>
      </c>
      <c r="P533">
        <v>2</v>
      </c>
      <c r="Q533" t="str">
        <f>CONCATENATE(C533,E533,G533,I533)</f>
        <v>23</v>
      </c>
    </row>
    <row r="534" spans="1:17" x14ac:dyDescent="0.25">
      <c r="A534">
        <v>2186</v>
      </c>
      <c r="D534">
        <v>92.905687</v>
      </c>
      <c r="E534" s="4">
        <v>2</v>
      </c>
      <c r="F534">
        <v>81.825670000000002</v>
      </c>
      <c r="G534" s="3">
        <v>3</v>
      </c>
      <c r="P534">
        <v>2</v>
      </c>
      <c r="Q534" t="str">
        <f>CONCATENATE(C534,E534,G534,I534)</f>
        <v>23</v>
      </c>
    </row>
    <row r="535" spans="1:17" x14ac:dyDescent="0.25">
      <c r="A535">
        <v>2187</v>
      </c>
      <c r="D535">
        <v>92.905687</v>
      </c>
      <c r="E535" s="4">
        <v>2</v>
      </c>
      <c r="F535">
        <v>81.825670000000002</v>
      </c>
      <c r="G535" s="3">
        <v>3</v>
      </c>
      <c r="P535">
        <v>2</v>
      </c>
      <c r="Q535" t="str">
        <f>CONCATENATE(C535,E535,G535,I535)</f>
        <v>23</v>
      </c>
    </row>
    <row r="536" spans="1:17" x14ac:dyDescent="0.25">
      <c r="A536">
        <v>2188</v>
      </c>
      <c r="D536">
        <v>92.905687</v>
      </c>
      <c r="E536" s="4">
        <v>2</v>
      </c>
      <c r="F536">
        <v>82.028329999999983</v>
      </c>
      <c r="G536" s="3">
        <v>3</v>
      </c>
      <c r="P536">
        <v>2</v>
      </c>
      <c r="Q536" t="str">
        <f>CONCATENATE(C536,E536,G536,I536)</f>
        <v>23</v>
      </c>
    </row>
    <row r="537" spans="1:17" x14ac:dyDescent="0.25">
      <c r="A537">
        <v>2189</v>
      </c>
      <c r="D537">
        <v>92.905687</v>
      </c>
      <c r="E537" s="4">
        <v>2</v>
      </c>
      <c r="F537">
        <v>82.028329999999983</v>
      </c>
      <c r="G537" s="3">
        <v>3</v>
      </c>
      <c r="P537">
        <v>2</v>
      </c>
      <c r="Q537" t="str">
        <f>CONCATENATE(C537,E537,G537,I537)</f>
        <v>23</v>
      </c>
    </row>
    <row r="538" spans="1:17" x14ac:dyDescent="0.25">
      <c r="A538">
        <v>2190</v>
      </c>
      <c r="D538">
        <v>92.905687</v>
      </c>
      <c r="E538" s="4">
        <v>2</v>
      </c>
      <c r="F538">
        <v>82.028329999999983</v>
      </c>
      <c r="G538" s="3">
        <v>3</v>
      </c>
      <c r="P538">
        <v>2</v>
      </c>
      <c r="Q538" t="str">
        <f>CONCATENATE(C538,E538,G538,I538)</f>
        <v>23</v>
      </c>
    </row>
    <row r="539" spans="1:17" x14ac:dyDescent="0.25">
      <c r="A539">
        <v>2191</v>
      </c>
      <c r="D539">
        <v>92.905687</v>
      </c>
      <c r="E539" s="4">
        <v>2</v>
      </c>
      <c r="F539">
        <v>82.028329999999983</v>
      </c>
      <c r="G539" s="3">
        <v>3</v>
      </c>
      <c r="P539">
        <v>2</v>
      </c>
      <c r="Q539" t="str">
        <f>CONCATENATE(C539,E539,G539,I539)</f>
        <v>23</v>
      </c>
    </row>
    <row r="540" spans="1:17" x14ac:dyDescent="0.25">
      <c r="A540">
        <v>2192</v>
      </c>
      <c r="D540">
        <v>92.905687</v>
      </c>
      <c r="E540" s="4">
        <v>2</v>
      </c>
      <c r="F540">
        <v>82.028329999999983</v>
      </c>
      <c r="G540" s="3">
        <v>3</v>
      </c>
      <c r="P540">
        <v>2</v>
      </c>
      <c r="Q540" t="str">
        <f>CONCATENATE(C540,E540,G540,I540)</f>
        <v>23</v>
      </c>
    </row>
    <row r="541" spans="1:17" x14ac:dyDescent="0.25">
      <c r="A541">
        <v>2193</v>
      </c>
      <c r="F541">
        <v>82.163472999999982</v>
      </c>
      <c r="G541" s="3">
        <v>3</v>
      </c>
      <c r="P541">
        <v>1</v>
      </c>
      <c r="Q541" t="str">
        <f>CONCATENATE(C541,E541,G541,I541)</f>
        <v>3</v>
      </c>
    </row>
    <row r="542" spans="1:17" x14ac:dyDescent="0.25">
      <c r="A542">
        <v>2194</v>
      </c>
      <c r="F542">
        <v>82.163472999999982</v>
      </c>
      <c r="G542" s="3">
        <v>3</v>
      </c>
      <c r="P542">
        <v>1</v>
      </c>
      <c r="Q542" t="str">
        <f>CONCATENATE(C542,E542,G542,I542)</f>
        <v>3</v>
      </c>
    </row>
    <row r="543" spans="1:17" x14ac:dyDescent="0.25">
      <c r="A543">
        <v>2195</v>
      </c>
      <c r="B543">
        <v>102.76962999999999</v>
      </c>
      <c r="C543" s="2">
        <v>1</v>
      </c>
      <c r="F543">
        <v>82.298615999999996</v>
      </c>
      <c r="G543" s="3">
        <v>3</v>
      </c>
      <c r="P543">
        <v>2</v>
      </c>
      <c r="Q543" t="str">
        <f>CONCATENATE(C543,E543,G543,I543)</f>
        <v>13</v>
      </c>
    </row>
    <row r="544" spans="1:17" x14ac:dyDescent="0.25">
      <c r="A544">
        <v>2196</v>
      </c>
      <c r="B544">
        <v>102.76962999999999</v>
      </c>
      <c r="C544" s="2">
        <v>1</v>
      </c>
      <c r="F544">
        <v>82.366132999999991</v>
      </c>
      <c r="G544" s="3">
        <v>3</v>
      </c>
      <c r="P544">
        <v>2</v>
      </c>
      <c r="Q544" t="str">
        <f>CONCATENATE(C544,E544,G544,I544)</f>
        <v>13</v>
      </c>
    </row>
    <row r="545" spans="1:17" x14ac:dyDescent="0.25">
      <c r="A545">
        <v>2197</v>
      </c>
      <c r="B545">
        <v>102.76962999999999</v>
      </c>
      <c r="C545" s="2">
        <v>1</v>
      </c>
      <c r="F545">
        <v>82.636422999999994</v>
      </c>
      <c r="G545" s="3">
        <v>3</v>
      </c>
      <c r="P545">
        <v>2</v>
      </c>
      <c r="Q545" t="str">
        <f>CONCATENATE(C545,E545,G545,I545)</f>
        <v>13</v>
      </c>
    </row>
    <row r="546" spans="1:17" x14ac:dyDescent="0.25">
      <c r="A546">
        <v>2198</v>
      </c>
      <c r="B546">
        <v>102.76962999999999</v>
      </c>
      <c r="C546" s="2">
        <v>1</v>
      </c>
      <c r="P546">
        <v>1</v>
      </c>
      <c r="Q546" t="str">
        <f>CONCATENATE(C546,E546,G546,I546)</f>
        <v>1</v>
      </c>
    </row>
    <row r="547" spans="1:17" x14ac:dyDescent="0.25">
      <c r="A547">
        <v>2199</v>
      </c>
      <c r="B547">
        <v>102.76962999999999</v>
      </c>
      <c r="C547" s="2">
        <v>1</v>
      </c>
      <c r="P547">
        <v>1</v>
      </c>
      <c r="Q547" t="str">
        <f>CONCATENATE(C547,E547,G547,I547)</f>
        <v>1</v>
      </c>
    </row>
    <row r="548" spans="1:17" x14ac:dyDescent="0.25">
      <c r="A548">
        <v>2200</v>
      </c>
      <c r="B548">
        <v>102.76962999999999</v>
      </c>
      <c r="C548" s="2">
        <v>1</v>
      </c>
      <c r="P548">
        <v>1</v>
      </c>
      <c r="Q548" t="str">
        <f>CONCATENATE(C548,E548,G548,I548)</f>
        <v>1</v>
      </c>
    </row>
    <row r="549" spans="1:17" x14ac:dyDescent="0.25">
      <c r="A549">
        <v>2201</v>
      </c>
      <c r="B549">
        <v>102.76962999999999</v>
      </c>
      <c r="C549" s="2">
        <v>1</v>
      </c>
      <c r="P549">
        <v>1</v>
      </c>
      <c r="Q549" t="str">
        <f>CONCATENATE(C549,E549,G549,I549)</f>
        <v>1</v>
      </c>
    </row>
    <row r="550" spans="1:17" x14ac:dyDescent="0.25">
      <c r="A550">
        <v>2202</v>
      </c>
      <c r="B550">
        <v>102.76962999999999</v>
      </c>
      <c r="C550" s="2">
        <v>1</v>
      </c>
      <c r="H550">
        <v>92.162560999999982</v>
      </c>
      <c r="I550" s="1">
        <v>4</v>
      </c>
      <c r="P550">
        <v>2</v>
      </c>
      <c r="Q550" t="str">
        <f>CONCATENATE(C550,E550,G550,I550)</f>
        <v>14</v>
      </c>
    </row>
    <row r="551" spans="1:17" x14ac:dyDescent="0.25">
      <c r="A551">
        <v>2203</v>
      </c>
      <c r="B551">
        <v>102.76962999999999</v>
      </c>
      <c r="C551" s="2">
        <v>1</v>
      </c>
      <c r="H551">
        <v>92.162560999999982</v>
      </c>
      <c r="I551" s="1">
        <v>4</v>
      </c>
      <c r="P551">
        <v>2</v>
      </c>
      <c r="Q551" t="str">
        <f>CONCATENATE(C551,E551,G551,I551)</f>
        <v>14</v>
      </c>
    </row>
    <row r="552" spans="1:17" x14ac:dyDescent="0.25">
      <c r="A552">
        <v>2204</v>
      </c>
      <c r="B552">
        <v>102.76962999999999</v>
      </c>
      <c r="C552" s="2">
        <v>1</v>
      </c>
      <c r="H552">
        <v>92.162560999999982</v>
      </c>
      <c r="I552" s="1">
        <v>4</v>
      </c>
      <c r="P552">
        <v>2</v>
      </c>
      <c r="Q552" t="str">
        <f>CONCATENATE(C552,E552,G552,I552)</f>
        <v>14</v>
      </c>
    </row>
    <row r="553" spans="1:17" x14ac:dyDescent="0.25">
      <c r="A553">
        <v>2205</v>
      </c>
      <c r="B553">
        <v>102.76962999999999</v>
      </c>
      <c r="C553" s="2">
        <v>1</v>
      </c>
      <c r="H553">
        <v>92.162560999999982</v>
      </c>
      <c r="I553" s="1">
        <v>4</v>
      </c>
      <c r="P553">
        <v>2</v>
      </c>
      <c r="Q553" t="str">
        <f>CONCATENATE(C553,E553,G553,I553)</f>
        <v>14</v>
      </c>
    </row>
    <row r="554" spans="1:17" x14ac:dyDescent="0.25">
      <c r="A554">
        <v>2206</v>
      </c>
      <c r="B554">
        <v>102.76962999999999</v>
      </c>
      <c r="C554" s="2">
        <v>1</v>
      </c>
      <c r="H554">
        <v>92.162560999999982</v>
      </c>
      <c r="I554" s="1">
        <v>4</v>
      </c>
      <c r="P554">
        <v>2</v>
      </c>
      <c r="Q554" t="str">
        <f>CONCATENATE(C554,E554,G554,I554)</f>
        <v>14</v>
      </c>
    </row>
    <row r="555" spans="1:17" x14ac:dyDescent="0.25">
      <c r="A555">
        <v>2207</v>
      </c>
      <c r="B555">
        <v>102.76962999999999</v>
      </c>
      <c r="C555" s="2">
        <v>1</v>
      </c>
      <c r="H555">
        <v>92.162560999999982</v>
      </c>
      <c r="I555" s="1">
        <v>4</v>
      </c>
      <c r="P555">
        <v>2</v>
      </c>
      <c r="Q555" t="str">
        <f>CONCATENATE(C555,E555,G555,I555)</f>
        <v>14</v>
      </c>
    </row>
    <row r="556" spans="1:17" x14ac:dyDescent="0.25">
      <c r="A556">
        <v>2208</v>
      </c>
      <c r="B556">
        <v>102.76962999999999</v>
      </c>
      <c r="C556" s="2">
        <v>1</v>
      </c>
      <c r="H556">
        <v>92.162560999999982</v>
      </c>
      <c r="I556" s="1">
        <v>4</v>
      </c>
      <c r="P556">
        <v>2</v>
      </c>
      <c r="Q556" t="str">
        <f>CONCATENATE(C556,E556,G556,I556)</f>
        <v>14</v>
      </c>
    </row>
    <row r="557" spans="1:17" x14ac:dyDescent="0.25">
      <c r="A557">
        <v>2209</v>
      </c>
      <c r="B557">
        <v>102.76962999999999</v>
      </c>
      <c r="C557" s="2">
        <v>1</v>
      </c>
      <c r="H557">
        <v>92.162560999999982</v>
      </c>
      <c r="I557" s="1">
        <v>4</v>
      </c>
      <c r="P557">
        <v>2</v>
      </c>
      <c r="Q557" t="str">
        <f>CONCATENATE(C557,E557,G557,I557)</f>
        <v>14</v>
      </c>
    </row>
    <row r="558" spans="1:17" x14ac:dyDescent="0.25">
      <c r="A558">
        <v>2210</v>
      </c>
      <c r="B558">
        <v>102.76962999999999</v>
      </c>
      <c r="C558" s="2">
        <v>1</v>
      </c>
      <c r="H558">
        <v>92.162560999999982</v>
      </c>
      <c r="I558" s="1">
        <v>4</v>
      </c>
      <c r="P558">
        <v>2</v>
      </c>
      <c r="Q558" t="str">
        <f>CONCATENATE(C558,E558,G558,I558)</f>
        <v>14</v>
      </c>
    </row>
    <row r="559" spans="1:17" x14ac:dyDescent="0.25">
      <c r="A559">
        <v>2211</v>
      </c>
      <c r="B559">
        <v>102.76962999999999</v>
      </c>
      <c r="C559" s="2">
        <v>1</v>
      </c>
      <c r="H559">
        <v>92.162560999999982</v>
      </c>
      <c r="I559" s="1">
        <v>4</v>
      </c>
      <c r="P559">
        <v>2</v>
      </c>
      <c r="Q559" t="str">
        <f>CONCATENATE(C559,E559,G559,I559)</f>
        <v>14</v>
      </c>
    </row>
    <row r="560" spans="1:17" x14ac:dyDescent="0.25">
      <c r="A560">
        <v>2212</v>
      </c>
      <c r="B560">
        <v>103.715414</v>
      </c>
      <c r="C560" s="2">
        <v>1</v>
      </c>
      <c r="H560">
        <v>92.162560999999982</v>
      </c>
      <c r="I560" s="1">
        <v>4</v>
      </c>
      <c r="P560">
        <v>2</v>
      </c>
      <c r="Q560" t="str">
        <f>CONCATENATE(C560,E560,G560,I560)</f>
        <v>14</v>
      </c>
    </row>
    <row r="561" spans="1:17" x14ac:dyDescent="0.25">
      <c r="A561">
        <v>2213</v>
      </c>
      <c r="H561">
        <v>92.162560999999982</v>
      </c>
      <c r="I561" s="1">
        <v>4</v>
      </c>
      <c r="P561">
        <v>1</v>
      </c>
      <c r="Q561" t="str">
        <f>CONCATENATE(C561,E561,G561,I561)</f>
        <v>4</v>
      </c>
    </row>
    <row r="562" spans="1:17" x14ac:dyDescent="0.25">
      <c r="A562">
        <v>2214</v>
      </c>
      <c r="D562">
        <v>111.890339</v>
      </c>
      <c r="E562" s="4">
        <v>2</v>
      </c>
      <c r="H562">
        <v>92.297593999999989</v>
      </c>
      <c r="I562" s="1">
        <v>4</v>
      </c>
      <c r="P562">
        <v>2</v>
      </c>
      <c r="Q562" t="str">
        <f>CONCATENATE(C562,E562,G562,I562)</f>
        <v>24</v>
      </c>
    </row>
    <row r="563" spans="1:17" x14ac:dyDescent="0.25">
      <c r="A563">
        <v>2215</v>
      </c>
      <c r="D563">
        <v>111.890339</v>
      </c>
      <c r="E563" s="4">
        <v>2</v>
      </c>
      <c r="F563">
        <v>100.607664</v>
      </c>
      <c r="G563" s="3">
        <v>3</v>
      </c>
      <c r="H563">
        <v>92.365220999999991</v>
      </c>
      <c r="I563" s="1">
        <v>4</v>
      </c>
      <c r="P563">
        <v>3</v>
      </c>
      <c r="Q563" t="str">
        <f>CONCATENATE(C563,E563,G563,I563)</f>
        <v>234</v>
      </c>
    </row>
    <row r="564" spans="1:17" x14ac:dyDescent="0.25">
      <c r="A564">
        <v>2216</v>
      </c>
      <c r="D564">
        <v>111.890339</v>
      </c>
      <c r="E564" s="4">
        <v>2</v>
      </c>
      <c r="F564">
        <v>100.607664</v>
      </c>
      <c r="G564" s="3">
        <v>3</v>
      </c>
      <c r="H564">
        <v>92.365220999999991</v>
      </c>
      <c r="I564" s="1">
        <v>4</v>
      </c>
      <c r="P564">
        <v>3</v>
      </c>
      <c r="Q564" t="str">
        <f>CONCATENATE(C564,E564,G564,I564)</f>
        <v>234</v>
      </c>
    </row>
    <row r="565" spans="1:17" x14ac:dyDescent="0.25">
      <c r="A565">
        <v>2217</v>
      </c>
      <c r="D565">
        <v>111.890339</v>
      </c>
      <c r="E565" s="4">
        <v>2</v>
      </c>
      <c r="F565">
        <v>100.607664</v>
      </c>
      <c r="G565" s="3">
        <v>3</v>
      </c>
      <c r="H565">
        <v>92.635396999999983</v>
      </c>
      <c r="I565" s="1">
        <v>4</v>
      </c>
      <c r="P565">
        <v>3</v>
      </c>
      <c r="Q565" t="str">
        <f>CONCATENATE(C565,E565,G565,I565)</f>
        <v>234</v>
      </c>
    </row>
    <row r="566" spans="1:17" x14ac:dyDescent="0.25">
      <c r="A566">
        <v>2218</v>
      </c>
      <c r="D566">
        <v>111.890339</v>
      </c>
      <c r="E566" s="4">
        <v>2</v>
      </c>
      <c r="F566">
        <v>100.607664</v>
      </c>
      <c r="G566" s="3">
        <v>3</v>
      </c>
      <c r="H566">
        <v>92.838170999999988</v>
      </c>
      <c r="I566" s="1">
        <v>4</v>
      </c>
      <c r="P566">
        <v>3</v>
      </c>
      <c r="Q566" t="str">
        <f>CONCATENATE(C566,E566,G566,I566)</f>
        <v>234</v>
      </c>
    </row>
    <row r="567" spans="1:17" x14ac:dyDescent="0.25">
      <c r="A567">
        <v>2219</v>
      </c>
      <c r="D567">
        <v>111.890339</v>
      </c>
      <c r="E567" s="4">
        <v>2</v>
      </c>
      <c r="F567">
        <v>100.607664</v>
      </c>
      <c r="G567" s="3">
        <v>3</v>
      </c>
      <c r="H567">
        <v>92.838170999999988</v>
      </c>
      <c r="I567" s="1">
        <v>4</v>
      </c>
      <c r="P567">
        <v>3</v>
      </c>
      <c r="Q567" t="str">
        <f>CONCATENATE(C567,E567,G567,I567)</f>
        <v>234</v>
      </c>
    </row>
    <row r="568" spans="1:17" x14ac:dyDescent="0.25">
      <c r="A568">
        <v>2220</v>
      </c>
      <c r="D568">
        <v>111.890339</v>
      </c>
      <c r="E568" s="4">
        <v>2</v>
      </c>
      <c r="F568">
        <v>100.607664</v>
      </c>
      <c r="G568" s="3">
        <v>3</v>
      </c>
      <c r="H568">
        <v>93.51377699999999</v>
      </c>
      <c r="I568" s="1">
        <v>4</v>
      </c>
      <c r="P568">
        <v>3</v>
      </c>
      <c r="Q568" t="str">
        <f>CONCATENATE(C568,E568,G568,I568)</f>
        <v>234</v>
      </c>
    </row>
    <row r="569" spans="1:17" x14ac:dyDescent="0.25">
      <c r="A569">
        <v>2221</v>
      </c>
      <c r="D569">
        <v>111.890339</v>
      </c>
      <c r="E569" s="4">
        <v>2</v>
      </c>
      <c r="F569">
        <v>100.607664</v>
      </c>
      <c r="G569" s="3">
        <v>3</v>
      </c>
      <c r="H569">
        <v>93.51377699999999</v>
      </c>
      <c r="I569" s="1">
        <v>4</v>
      </c>
      <c r="P569">
        <v>3</v>
      </c>
      <c r="Q569" t="str">
        <f>CONCATENATE(C569,E569,G569,I569)</f>
        <v>234</v>
      </c>
    </row>
    <row r="570" spans="1:17" x14ac:dyDescent="0.25">
      <c r="A570">
        <v>2222</v>
      </c>
      <c r="D570">
        <v>111.890339</v>
      </c>
      <c r="E570" s="4">
        <v>2</v>
      </c>
      <c r="F570">
        <v>100.607664</v>
      </c>
      <c r="G570" s="3">
        <v>3</v>
      </c>
      <c r="P570">
        <v>2</v>
      </c>
      <c r="Q570" t="str">
        <f>CONCATENATE(C570,E570,G570,I570)</f>
        <v>23</v>
      </c>
    </row>
    <row r="571" spans="1:17" x14ac:dyDescent="0.25">
      <c r="A571">
        <v>2223</v>
      </c>
      <c r="D571">
        <v>111.890339</v>
      </c>
      <c r="E571" s="4">
        <v>2</v>
      </c>
      <c r="F571">
        <v>100.607664</v>
      </c>
      <c r="G571" s="3">
        <v>3</v>
      </c>
      <c r="P571">
        <v>2</v>
      </c>
      <c r="Q571" t="str">
        <f>CONCATENATE(C571,E571,G571,I571)</f>
        <v>23</v>
      </c>
    </row>
    <row r="572" spans="1:17" x14ac:dyDescent="0.25">
      <c r="A572">
        <v>2224</v>
      </c>
      <c r="D572">
        <v>111.890339</v>
      </c>
      <c r="E572" s="4">
        <v>2</v>
      </c>
      <c r="F572">
        <v>100.607664</v>
      </c>
      <c r="G572" s="3">
        <v>3</v>
      </c>
      <c r="P572">
        <v>2</v>
      </c>
      <c r="Q572" t="str">
        <f>CONCATENATE(C572,E572,G572,I572)</f>
        <v>23</v>
      </c>
    </row>
    <row r="573" spans="1:17" x14ac:dyDescent="0.25">
      <c r="A573">
        <v>2225</v>
      </c>
      <c r="D573">
        <v>111.890339</v>
      </c>
      <c r="E573" s="4">
        <v>2</v>
      </c>
      <c r="F573">
        <v>100.607664</v>
      </c>
      <c r="G573" s="3">
        <v>3</v>
      </c>
      <c r="P573">
        <v>2</v>
      </c>
      <c r="Q573" t="str">
        <f>CONCATENATE(C573,E573,G573,I573)</f>
        <v>23</v>
      </c>
    </row>
    <row r="574" spans="1:17" x14ac:dyDescent="0.25">
      <c r="A574">
        <v>2226</v>
      </c>
      <c r="D574">
        <v>111.890339</v>
      </c>
      <c r="E574" s="4">
        <v>2</v>
      </c>
      <c r="F574">
        <v>100.67517999999998</v>
      </c>
      <c r="G574" s="3">
        <v>3</v>
      </c>
      <c r="P574">
        <v>2</v>
      </c>
      <c r="Q574" t="str">
        <f>CONCATENATE(C574,E574,G574,I574)</f>
        <v>23</v>
      </c>
    </row>
    <row r="575" spans="1:17" x14ac:dyDescent="0.25">
      <c r="A575">
        <v>2227</v>
      </c>
      <c r="D575">
        <v>111.890339</v>
      </c>
      <c r="E575" s="4">
        <v>2</v>
      </c>
      <c r="F575">
        <v>100.67517999999998</v>
      </c>
      <c r="G575" s="3">
        <v>3</v>
      </c>
      <c r="P575">
        <v>2</v>
      </c>
      <c r="Q575" t="str">
        <f>CONCATENATE(C575,E575,G575,I575)</f>
        <v>23</v>
      </c>
    </row>
    <row r="576" spans="1:17" x14ac:dyDescent="0.25">
      <c r="A576">
        <v>2228</v>
      </c>
      <c r="D576">
        <v>111.890339</v>
      </c>
      <c r="E576" s="4">
        <v>2</v>
      </c>
      <c r="F576">
        <v>100.67517999999998</v>
      </c>
      <c r="G576" s="3">
        <v>3</v>
      </c>
      <c r="P576">
        <v>2</v>
      </c>
      <c r="Q576" t="str">
        <f>CONCATENATE(C576,E576,G576,I576)</f>
        <v>23</v>
      </c>
    </row>
    <row r="577" spans="1:17" x14ac:dyDescent="0.25">
      <c r="A577">
        <v>2229</v>
      </c>
      <c r="D577">
        <v>111.890339</v>
      </c>
      <c r="E577" s="4">
        <v>2</v>
      </c>
      <c r="F577">
        <v>100.67517999999998</v>
      </c>
      <c r="G577" s="3">
        <v>3</v>
      </c>
      <c r="P577">
        <v>2</v>
      </c>
      <c r="Q577" t="str">
        <f>CONCATENATE(C577,E577,G577,I577)</f>
        <v>23</v>
      </c>
    </row>
    <row r="578" spans="1:17" x14ac:dyDescent="0.25">
      <c r="A578">
        <v>2230</v>
      </c>
      <c r="D578">
        <v>111.890339</v>
      </c>
      <c r="E578" s="4">
        <v>2</v>
      </c>
      <c r="F578">
        <v>100.67517999999998</v>
      </c>
      <c r="G578" s="3">
        <v>3</v>
      </c>
      <c r="P578">
        <v>2</v>
      </c>
      <c r="Q578" t="str">
        <f>CONCATENATE(C578,E578,G578,I578)</f>
        <v>23</v>
      </c>
    </row>
    <row r="579" spans="1:17" x14ac:dyDescent="0.25">
      <c r="A579">
        <v>2231</v>
      </c>
      <c r="D579">
        <v>111.890339</v>
      </c>
      <c r="E579" s="4">
        <v>2</v>
      </c>
      <c r="F579">
        <v>100.877951</v>
      </c>
      <c r="G579" s="3">
        <v>3</v>
      </c>
      <c r="P579">
        <v>2</v>
      </c>
      <c r="Q579" t="str">
        <f>CONCATENATE(C579,E579,G579,I579)</f>
        <v>23</v>
      </c>
    </row>
    <row r="580" spans="1:17" x14ac:dyDescent="0.25">
      <c r="A580">
        <v>2232</v>
      </c>
      <c r="B580">
        <v>119.93011999999999</v>
      </c>
      <c r="C580" s="2">
        <v>1</v>
      </c>
      <c r="D580">
        <v>111.890339</v>
      </c>
      <c r="E580" s="4">
        <v>2</v>
      </c>
      <c r="F580">
        <v>100.877951</v>
      </c>
      <c r="G580" s="3">
        <v>3</v>
      </c>
      <c r="P580">
        <v>3</v>
      </c>
      <c r="Q580" t="str">
        <f>CONCATENATE(C580,E580,G580,I580)</f>
        <v>123</v>
      </c>
    </row>
    <row r="581" spans="1:17" x14ac:dyDescent="0.25">
      <c r="A581">
        <v>2233</v>
      </c>
      <c r="B581">
        <v>119.93011999999999</v>
      </c>
      <c r="C581" s="2">
        <v>1</v>
      </c>
      <c r="F581">
        <v>100.877951</v>
      </c>
      <c r="G581" s="3">
        <v>3</v>
      </c>
      <c r="P581">
        <v>2</v>
      </c>
      <c r="Q581" t="str">
        <f>CONCATENATE(C581,E581,G581,I581)</f>
        <v>13</v>
      </c>
    </row>
    <row r="582" spans="1:17" x14ac:dyDescent="0.25">
      <c r="A582">
        <v>2234</v>
      </c>
      <c r="B582">
        <v>119.93011999999999</v>
      </c>
      <c r="C582" s="2">
        <v>1</v>
      </c>
      <c r="F582">
        <v>100.94546699999999</v>
      </c>
      <c r="G582" s="3">
        <v>3</v>
      </c>
      <c r="P582">
        <v>2</v>
      </c>
      <c r="Q582" t="str">
        <f>CONCATENATE(C582,E582,G582,I582)</f>
        <v>13</v>
      </c>
    </row>
    <row r="583" spans="1:17" x14ac:dyDescent="0.25">
      <c r="A583">
        <v>2235</v>
      </c>
      <c r="B583">
        <v>119.93011999999999</v>
      </c>
      <c r="C583" s="2">
        <v>1</v>
      </c>
      <c r="F583">
        <v>100.94546699999999</v>
      </c>
      <c r="G583" s="3">
        <v>3</v>
      </c>
      <c r="P583">
        <v>2</v>
      </c>
      <c r="Q583" t="str">
        <f>CONCATENATE(C583,E583,G583,I583)</f>
        <v>13</v>
      </c>
    </row>
    <row r="584" spans="1:17" x14ac:dyDescent="0.25">
      <c r="A584">
        <v>2236</v>
      </c>
      <c r="B584">
        <v>119.93011999999999</v>
      </c>
      <c r="C584" s="2">
        <v>1</v>
      </c>
      <c r="F584">
        <v>100.94546699999999</v>
      </c>
      <c r="G584" s="3">
        <v>3</v>
      </c>
      <c r="P584">
        <v>2</v>
      </c>
      <c r="Q584" t="str">
        <f>CONCATENATE(C584,E584,G584,I584)</f>
        <v>13</v>
      </c>
    </row>
    <row r="585" spans="1:17" x14ac:dyDescent="0.25">
      <c r="A585">
        <v>2237</v>
      </c>
      <c r="B585">
        <v>119.93011999999999</v>
      </c>
      <c r="C585" s="2">
        <v>1</v>
      </c>
      <c r="F585">
        <v>101.28326999999999</v>
      </c>
      <c r="G585" s="3">
        <v>3</v>
      </c>
      <c r="P585">
        <v>2</v>
      </c>
      <c r="Q585" t="str">
        <f>CONCATENATE(C585,E585,G585,I585)</f>
        <v>13</v>
      </c>
    </row>
    <row r="586" spans="1:17" x14ac:dyDescent="0.25">
      <c r="A586">
        <v>2238</v>
      </c>
      <c r="B586">
        <v>119.93011999999999</v>
      </c>
      <c r="C586" s="2">
        <v>1</v>
      </c>
      <c r="F586">
        <v>101.28326999999999</v>
      </c>
      <c r="G586" s="3">
        <v>3</v>
      </c>
      <c r="P586">
        <v>2</v>
      </c>
      <c r="Q586" t="str">
        <f>CONCATENATE(C586,E586,G586,I586)</f>
        <v>13</v>
      </c>
    </row>
    <row r="587" spans="1:17" x14ac:dyDescent="0.25">
      <c r="A587">
        <v>2239</v>
      </c>
      <c r="B587">
        <v>119.93011999999999</v>
      </c>
      <c r="C587" s="2">
        <v>1</v>
      </c>
      <c r="P587">
        <v>1</v>
      </c>
      <c r="Q587" t="str">
        <f>CONCATENATE(C587,E587,G587,I587)</f>
        <v>1</v>
      </c>
    </row>
    <row r="588" spans="1:17" x14ac:dyDescent="0.25">
      <c r="A588">
        <v>2240</v>
      </c>
      <c r="B588">
        <v>119.93011999999999</v>
      </c>
      <c r="C588" s="2">
        <v>1</v>
      </c>
      <c r="P588">
        <v>1</v>
      </c>
      <c r="Q588" t="str">
        <f>CONCATENATE(C588,E588,G588,I588)</f>
        <v>1</v>
      </c>
    </row>
    <row r="589" spans="1:17" x14ac:dyDescent="0.25">
      <c r="A589">
        <v>2241</v>
      </c>
      <c r="B589">
        <v>119.93011999999999</v>
      </c>
      <c r="C589" s="2">
        <v>1</v>
      </c>
      <c r="H589">
        <v>110.876926</v>
      </c>
      <c r="I589" s="1">
        <v>4</v>
      </c>
      <c r="P589">
        <v>2</v>
      </c>
      <c r="Q589" t="str">
        <f>CONCATENATE(C589,E589,G589,I589)</f>
        <v>14</v>
      </c>
    </row>
    <row r="590" spans="1:17" x14ac:dyDescent="0.25">
      <c r="A590">
        <v>2242</v>
      </c>
      <c r="B590">
        <v>119.93011999999999</v>
      </c>
      <c r="C590" s="2">
        <v>1</v>
      </c>
      <c r="H590">
        <v>110.876926</v>
      </c>
      <c r="I590" s="1">
        <v>4</v>
      </c>
      <c r="P590">
        <v>2</v>
      </c>
      <c r="Q590" t="str">
        <f>CONCATENATE(C590,E590,G590,I590)</f>
        <v>14</v>
      </c>
    </row>
    <row r="591" spans="1:17" x14ac:dyDescent="0.25">
      <c r="A591">
        <v>2243</v>
      </c>
      <c r="B591">
        <v>119.93011999999999</v>
      </c>
      <c r="C591" s="2">
        <v>1</v>
      </c>
      <c r="H591">
        <v>110.876926</v>
      </c>
      <c r="I591" s="1">
        <v>4</v>
      </c>
      <c r="P591">
        <v>2</v>
      </c>
      <c r="Q591" t="str">
        <f>CONCATENATE(C591,E591,G591,I591)</f>
        <v>14</v>
      </c>
    </row>
    <row r="592" spans="1:17" x14ac:dyDescent="0.25">
      <c r="A592">
        <v>2244</v>
      </c>
      <c r="B592">
        <v>119.93011999999999</v>
      </c>
      <c r="C592" s="2">
        <v>1</v>
      </c>
      <c r="H592">
        <v>110.876926</v>
      </c>
      <c r="I592" s="1">
        <v>4</v>
      </c>
      <c r="P592">
        <v>2</v>
      </c>
      <c r="Q592" t="str">
        <f>CONCATENATE(C592,E592,G592,I592)</f>
        <v>14</v>
      </c>
    </row>
    <row r="593" spans="1:17" x14ac:dyDescent="0.25">
      <c r="A593">
        <v>2245</v>
      </c>
      <c r="B593">
        <v>119.93011999999999</v>
      </c>
      <c r="C593" s="2">
        <v>1</v>
      </c>
      <c r="H593">
        <v>110.876926</v>
      </c>
      <c r="I593" s="1">
        <v>4</v>
      </c>
      <c r="P593">
        <v>2</v>
      </c>
      <c r="Q593" t="str">
        <f>CONCATENATE(C593,E593,G593,I593)</f>
        <v>14</v>
      </c>
    </row>
    <row r="594" spans="1:17" x14ac:dyDescent="0.25">
      <c r="A594">
        <v>2246</v>
      </c>
      <c r="B594">
        <v>119.93011999999999</v>
      </c>
      <c r="C594" s="2">
        <v>1</v>
      </c>
      <c r="H594">
        <v>110.876926</v>
      </c>
      <c r="I594" s="1">
        <v>4</v>
      </c>
      <c r="P594">
        <v>2</v>
      </c>
      <c r="Q594" t="str">
        <f>CONCATENATE(C594,E594,G594,I594)</f>
        <v>14</v>
      </c>
    </row>
    <row r="595" spans="1:17" x14ac:dyDescent="0.25">
      <c r="A595">
        <v>2247</v>
      </c>
      <c r="B595">
        <v>119.93011999999999</v>
      </c>
      <c r="C595" s="2">
        <v>1</v>
      </c>
      <c r="H595">
        <v>110.876926</v>
      </c>
      <c r="I595" s="1">
        <v>4</v>
      </c>
      <c r="P595">
        <v>2</v>
      </c>
      <c r="Q595" t="str">
        <f>CONCATENATE(C595,E595,G595,I595)</f>
        <v>14</v>
      </c>
    </row>
    <row r="596" spans="1:17" x14ac:dyDescent="0.25">
      <c r="A596">
        <v>2248</v>
      </c>
      <c r="B596">
        <v>119.93011999999999</v>
      </c>
      <c r="C596" s="2">
        <v>1</v>
      </c>
      <c r="H596">
        <v>110.876926</v>
      </c>
      <c r="I596" s="1">
        <v>4</v>
      </c>
      <c r="P596">
        <v>2</v>
      </c>
      <c r="Q596" t="str">
        <f>CONCATENATE(C596,E596,G596,I596)</f>
        <v>14</v>
      </c>
    </row>
    <row r="597" spans="1:17" x14ac:dyDescent="0.25">
      <c r="A597">
        <v>2249</v>
      </c>
      <c r="B597">
        <v>119.93011999999999</v>
      </c>
      <c r="C597" s="2">
        <v>1</v>
      </c>
      <c r="H597">
        <v>110.876926</v>
      </c>
      <c r="I597" s="1">
        <v>4</v>
      </c>
      <c r="P597">
        <v>2</v>
      </c>
      <c r="Q597" t="str">
        <f>CONCATENATE(C597,E597,G597,I597)</f>
        <v>14</v>
      </c>
    </row>
    <row r="598" spans="1:17" x14ac:dyDescent="0.25">
      <c r="A598">
        <v>2250</v>
      </c>
      <c r="B598">
        <v>119.93011999999999</v>
      </c>
      <c r="C598" s="2">
        <v>1</v>
      </c>
      <c r="H598">
        <v>110.876926</v>
      </c>
      <c r="I598" s="1">
        <v>4</v>
      </c>
      <c r="P598">
        <v>2</v>
      </c>
      <c r="Q598" t="str">
        <f>CONCATENATE(C598,E598,G598,I598)</f>
        <v>14</v>
      </c>
    </row>
    <row r="599" spans="1:17" x14ac:dyDescent="0.25">
      <c r="A599">
        <v>2251</v>
      </c>
      <c r="B599">
        <v>119.93011999999999</v>
      </c>
      <c r="C599" s="2">
        <v>1</v>
      </c>
      <c r="H599">
        <v>110.876926</v>
      </c>
      <c r="I599" s="1">
        <v>4</v>
      </c>
      <c r="P599">
        <v>2</v>
      </c>
      <c r="Q599" t="str">
        <f>CONCATENATE(C599,E599,G599,I599)</f>
        <v>14</v>
      </c>
    </row>
    <row r="600" spans="1:17" x14ac:dyDescent="0.25">
      <c r="A600">
        <v>2252</v>
      </c>
      <c r="H600">
        <v>110.876926</v>
      </c>
      <c r="I600" s="1">
        <v>4</v>
      </c>
      <c r="P600">
        <v>1</v>
      </c>
      <c r="Q600" t="str">
        <f>CONCATENATE(C600,E600,G600,I600)</f>
        <v>4</v>
      </c>
    </row>
    <row r="601" spans="1:17" x14ac:dyDescent="0.25">
      <c r="A601">
        <v>2253</v>
      </c>
      <c r="D601">
        <v>127.76723999999999</v>
      </c>
      <c r="E601" s="4">
        <v>2</v>
      </c>
      <c r="H601">
        <v>110.876926</v>
      </c>
      <c r="I601" s="1">
        <v>4</v>
      </c>
      <c r="P601">
        <v>2</v>
      </c>
      <c r="Q601" t="str">
        <f>CONCATENATE(C601,E601,G601,I601)</f>
        <v>24</v>
      </c>
    </row>
    <row r="602" spans="1:17" x14ac:dyDescent="0.25">
      <c r="A602">
        <v>2254</v>
      </c>
      <c r="D602">
        <v>127.76723999999999</v>
      </c>
      <c r="E602" s="4">
        <v>2</v>
      </c>
      <c r="H602">
        <v>111.079588</v>
      </c>
      <c r="I602" s="1">
        <v>4</v>
      </c>
      <c r="P602">
        <v>2</v>
      </c>
      <c r="Q602" t="str">
        <f>CONCATENATE(C602,E602,G602,I602)</f>
        <v>24</v>
      </c>
    </row>
    <row r="603" spans="1:17" x14ac:dyDescent="0.25">
      <c r="A603">
        <v>2255</v>
      </c>
      <c r="D603">
        <v>127.76723999999999</v>
      </c>
      <c r="E603" s="4">
        <v>2</v>
      </c>
      <c r="H603">
        <v>111.079588</v>
      </c>
      <c r="I603" s="1">
        <v>4</v>
      </c>
      <c r="P603">
        <v>2</v>
      </c>
      <c r="Q603" t="str">
        <f>CONCATENATE(C603,E603,G603,I603)</f>
        <v>24</v>
      </c>
    </row>
    <row r="604" spans="1:17" x14ac:dyDescent="0.25">
      <c r="A604">
        <v>2256</v>
      </c>
      <c r="D604">
        <v>127.76723999999999</v>
      </c>
      <c r="E604" s="4">
        <v>2</v>
      </c>
      <c r="H604">
        <v>111.079588</v>
      </c>
      <c r="I604" s="1">
        <v>4</v>
      </c>
      <c r="P604">
        <v>2</v>
      </c>
      <c r="Q604" t="str">
        <f>CONCATENATE(C604,E604,G604,I604)</f>
        <v>24</v>
      </c>
    </row>
    <row r="605" spans="1:17" x14ac:dyDescent="0.25">
      <c r="A605">
        <v>2257</v>
      </c>
      <c r="D605">
        <v>127.76723999999999</v>
      </c>
      <c r="E605" s="4">
        <v>2</v>
      </c>
      <c r="F605">
        <v>119.051851</v>
      </c>
      <c r="G605" s="3">
        <v>3</v>
      </c>
      <c r="H605">
        <v>111.079588</v>
      </c>
      <c r="I605" s="1">
        <v>4</v>
      </c>
      <c r="P605">
        <v>3</v>
      </c>
      <c r="Q605" t="str">
        <f>CONCATENATE(C605,E605,G605,I605)</f>
        <v>234</v>
      </c>
    </row>
    <row r="606" spans="1:17" x14ac:dyDescent="0.25">
      <c r="A606">
        <v>2258</v>
      </c>
      <c r="D606">
        <v>127.76723999999999</v>
      </c>
      <c r="E606" s="4">
        <v>2</v>
      </c>
      <c r="F606">
        <v>119.051851</v>
      </c>
      <c r="G606" s="3">
        <v>3</v>
      </c>
      <c r="H606">
        <v>111.079588</v>
      </c>
      <c r="I606" s="1">
        <v>4</v>
      </c>
      <c r="P606">
        <v>3</v>
      </c>
      <c r="Q606" t="str">
        <f>CONCATENATE(C606,E606,G606,I606)</f>
        <v>234</v>
      </c>
    </row>
    <row r="607" spans="1:17" x14ac:dyDescent="0.25">
      <c r="A607">
        <v>2259</v>
      </c>
      <c r="D607">
        <v>127.76723999999999</v>
      </c>
      <c r="E607" s="4">
        <v>2</v>
      </c>
      <c r="F607">
        <v>119.051851</v>
      </c>
      <c r="G607" s="3">
        <v>3</v>
      </c>
      <c r="H607">
        <v>111.079588</v>
      </c>
      <c r="I607" s="1">
        <v>4</v>
      </c>
      <c r="P607">
        <v>3</v>
      </c>
      <c r="Q607" t="str">
        <f>CONCATENATE(C607,E607,G607,I607)</f>
        <v>234</v>
      </c>
    </row>
    <row r="608" spans="1:17" x14ac:dyDescent="0.25">
      <c r="A608">
        <v>2260</v>
      </c>
      <c r="D608">
        <v>127.76723999999999</v>
      </c>
      <c r="E608" s="4">
        <v>2</v>
      </c>
      <c r="F608">
        <v>119.051851</v>
      </c>
      <c r="G608" s="3">
        <v>3</v>
      </c>
      <c r="H608">
        <v>111.01207199999999</v>
      </c>
      <c r="I608" s="1">
        <v>4</v>
      </c>
      <c r="P608">
        <v>3</v>
      </c>
      <c r="Q608" t="str">
        <f>CONCATENATE(C608,E608,G608,I608)</f>
        <v>234</v>
      </c>
    </row>
    <row r="609" spans="1:17" x14ac:dyDescent="0.25">
      <c r="A609">
        <v>2261</v>
      </c>
      <c r="D609">
        <v>127.76723999999999</v>
      </c>
      <c r="E609" s="4">
        <v>2</v>
      </c>
      <c r="F609">
        <v>119.051851</v>
      </c>
      <c r="G609" s="3">
        <v>3</v>
      </c>
      <c r="H609">
        <v>111.55253399999999</v>
      </c>
      <c r="I609" s="1">
        <v>4</v>
      </c>
      <c r="P609">
        <v>3</v>
      </c>
      <c r="Q609" t="str">
        <f>CONCATENATE(C609,E609,G609,I609)</f>
        <v>234</v>
      </c>
    </row>
    <row r="610" spans="1:17" x14ac:dyDescent="0.25">
      <c r="A610">
        <v>2262</v>
      </c>
      <c r="D610">
        <v>127.76723999999999</v>
      </c>
      <c r="E610" s="4">
        <v>2</v>
      </c>
      <c r="F610">
        <v>119.051851</v>
      </c>
      <c r="G610" s="3">
        <v>3</v>
      </c>
      <c r="H610">
        <v>111.55253399999999</v>
      </c>
      <c r="I610" s="1">
        <v>4</v>
      </c>
      <c r="P610">
        <v>3</v>
      </c>
      <c r="Q610" t="str">
        <f>CONCATENATE(C610,E610,G610,I610)</f>
        <v>234</v>
      </c>
    </row>
    <row r="611" spans="1:17" x14ac:dyDescent="0.25">
      <c r="A611">
        <v>2263</v>
      </c>
      <c r="D611">
        <v>127.76723999999999</v>
      </c>
      <c r="E611" s="4">
        <v>2</v>
      </c>
      <c r="F611">
        <v>119.051851</v>
      </c>
      <c r="G611" s="3">
        <v>3</v>
      </c>
      <c r="P611">
        <v>2</v>
      </c>
      <c r="Q611" t="str">
        <f>CONCATENATE(C611,E611,G611,I611)</f>
        <v>23</v>
      </c>
    </row>
    <row r="612" spans="1:17" x14ac:dyDescent="0.25">
      <c r="A612">
        <v>2264</v>
      </c>
      <c r="D612">
        <v>127.76723999999999</v>
      </c>
      <c r="E612" s="4">
        <v>2</v>
      </c>
      <c r="F612">
        <v>119.051851</v>
      </c>
      <c r="G612" s="3">
        <v>3</v>
      </c>
      <c r="P612">
        <v>2</v>
      </c>
      <c r="Q612" t="str">
        <f>CONCATENATE(C612,E612,G612,I612)</f>
        <v>23</v>
      </c>
    </row>
    <row r="613" spans="1:17" x14ac:dyDescent="0.25">
      <c r="A613">
        <v>2265</v>
      </c>
      <c r="D613">
        <v>127.76723999999999</v>
      </c>
      <c r="E613" s="4">
        <v>2</v>
      </c>
      <c r="F613">
        <v>119.051851</v>
      </c>
      <c r="G613" s="3">
        <v>3</v>
      </c>
      <c r="P613">
        <v>2</v>
      </c>
      <c r="Q613" t="str">
        <f>CONCATENATE(C613,E613,G613,I613)</f>
        <v>23</v>
      </c>
    </row>
    <row r="614" spans="1:17" x14ac:dyDescent="0.25">
      <c r="A614">
        <v>2266</v>
      </c>
      <c r="D614">
        <v>127.76723999999999</v>
      </c>
      <c r="E614" s="4">
        <v>2</v>
      </c>
      <c r="F614">
        <v>119.051851</v>
      </c>
      <c r="G614" s="3">
        <v>3</v>
      </c>
      <c r="P614">
        <v>2</v>
      </c>
      <c r="Q614" t="str">
        <f>CONCATENATE(C614,E614,G614,I614)</f>
        <v>23</v>
      </c>
    </row>
    <row r="615" spans="1:17" x14ac:dyDescent="0.25">
      <c r="A615">
        <v>2267</v>
      </c>
      <c r="D615">
        <v>127.76723999999999</v>
      </c>
      <c r="E615" s="4">
        <v>2</v>
      </c>
      <c r="F615">
        <v>119.051851</v>
      </c>
      <c r="G615" s="3">
        <v>3</v>
      </c>
      <c r="P615">
        <v>2</v>
      </c>
      <c r="Q615" t="str">
        <f>CONCATENATE(C615,E615,G615,I615)</f>
        <v>23</v>
      </c>
    </row>
    <row r="616" spans="1:17" x14ac:dyDescent="0.25">
      <c r="A616">
        <v>2268</v>
      </c>
      <c r="D616">
        <v>127.76723999999999</v>
      </c>
      <c r="E616" s="4">
        <v>2</v>
      </c>
      <c r="F616">
        <v>119.051851</v>
      </c>
      <c r="G616" s="3">
        <v>3</v>
      </c>
      <c r="P616">
        <v>2</v>
      </c>
      <c r="Q616" t="str">
        <f>CONCATENATE(C616,E616,G616,I616)</f>
        <v>23</v>
      </c>
    </row>
    <row r="617" spans="1:17" x14ac:dyDescent="0.25">
      <c r="A617">
        <v>2269</v>
      </c>
      <c r="D617">
        <v>127.76723999999999</v>
      </c>
      <c r="E617" s="4">
        <v>2</v>
      </c>
      <c r="F617">
        <v>119.051851</v>
      </c>
      <c r="G617" s="3">
        <v>3</v>
      </c>
      <c r="P617">
        <v>2</v>
      </c>
      <c r="Q617" t="str">
        <f>CONCATENATE(C617,E617,G617,I617)</f>
        <v>23</v>
      </c>
    </row>
    <row r="618" spans="1:17" x14ac:dyDescent="0.25">
      <c r="A618">
        <v>2270</v>
      </c>
      <c r="D618">
        <v>127.76723999999999</v>
      </c>
      <c r="E618" s="4">
        <v>2</v>
      </c>
      <c r="F618">
        <v>119.051851</v>
      </c>
      <c r="G618" s="3">
        <v>3</v>
      </c>
      <c r="P618">
        <v>2</v>
      </c>
      <c r="Q618" t="str">
        <f>CONCATENATE(C618,E618,G618,I618)</f>
        <v>23</v>
      </c>
    </row>
    <row r="619" spans="1:17" x14ac:dyDescent="0.25">
      <c r="A619">
        <v>2271</v>
      </c>
      <c r="F619">
        <v>119.051851</v>
      </c>
      <c r="G619" s="3">
        <v>3</v>
      </c>
      <c r="P619">
        <v>1</v>
      </c>
      <c r="Q619" t="str">
        <f>CONCATENATE(C619,E619,G619,I619)</f>
        <v>3</v>
      </c>
    </row>
    <row r="620" spans="1:17" x14ac:dyDescent="0.25">
      <c r="A620">
        <v>2272</v>
      </c>
      <c r="F620">
        <v>119.051851</v>
      </c>
      <c r="G620" s="3">
        <v>3</v>
      </c>
      <c r="P620">
        <v>1</v>
      </c>
      <c r="Q620" t="str">
        <f>CONCATENATE(C620,E620,G620,I620)</f>
        <v>3</v>
      </c>
    </row>
    <row r="621" spans="1:17" x14ac:dyDescent="0.25">
      <c r="A621">
        <v>2273</v>
      </c>
      <c r="B621">
        <v>146.95622599999999</v>
      </c>
      <c r="C621" s="2">
        <v>1</v>
      </c>
      <c r="F621">
        <v>119.051851</v>
      </c>
      <c r="G621" s="3">
        <v>3</v>
      </c>
      <c r="P621">
        <v>2</v>
      </c>
      <c r="Q621" t="str">
        <f>CONCATENATE(C621,E621,G621,I621)</f>
        <v>13</v>
      </c>
    </row>
    <row r="622" spans="1:17" x14ac:dyDescent="0.25">
      <c r="A622">
        <v>2274</v>
      </c>
      <c r="B622">
        <v>146.95622599999999</v>
      </c>
      <c r="C622" s="2">
        <v>1</v>
      </c>
      <c r="F622">
        <v>119.051851</v>
      </c>
      <c r="G622" s="3">
        <v>3</v>
      </c>
      <c r="P622">
        <v>2</v>
      </c>
      <c r="Q622" t="str">
        <f>CONCATENATE(C622,E622,G622,I622)</f>
        <v>13</v>
      </c>
    </row>
    <row r="623" spans="1:17" x14ac:dyDescent="0.25">
      <c r="A623">
        <v>2275</v>
      </c>
      <c r="B623">
        <v>146.95622599999999</v>
      </c>
      <c r="C623" s="2">
        <v>1</v>
      </c>
      <c r="F623">
        <v>119.051851</v>
      </c>
      <c r="G623" s="3">
        <v>3</v>
      </c>
      <c r="P623">
        <v>2</v>
      </c>
      <c r="Q623" t="str">
        <f>CONCATENATE(C623,E623,G623,I623)</f>
        <v>13</v>
      </c>
    </row>
    <row r="624" spans="1:17" x14ac:dyDescent="0.25">
      <c r="A624">
        <v>2276</v>
      </c>
      <c r="B624">
        <v>146.95622599999999</v>
      </c>
      <c r="C624" s="2">
        <v>1</v>
      </c>
      <c r="F624">
        <v>119.051851</v>
      </c>
      <c r="G624" s="3">
        <v>3</v>
      </c>
      <c r="P624">
        <v>2</v>
      </c>
      <c r="Q624" t="str">
        <f>CONCATENATE(C624,E624,G624,I624)</f>
        <v>13</v>
      </c>
    </row>
    <row r="625" spans="1:17" x14ac:dyDescent="0.25">
      <c r="A625">
        <v>2277</v>
      </c>
      <c r="B625">
        <v>146.95622599999999</v>
      </c>
      <c r="C625" s="2">
        <v>1</v>
      </c>
      <c r="F625">
        <v>119.051851</v>
      </c>
      <c r="G625" s="3">
        <v>3</v>
      </c>
      <c r="P625">
        <v>2</v>
      </c>
      <c r="Q625" t="str">
        <f>CONCATENATE(C625,E625,G625,I625)</f>
        <v>13</v>
      </c>
    </row>
    <row r="626" spans="1:17" x14ac:dyDescent="0.25">
      <c r="A626">
        <v>2278</v>
      </c>
      <c r="B626">
        <v>146.95622599999999</v>
      </c>
      <c r="C626" s="2">
        <v>1</v>
      </c>
      <c r="F626">
        <v>119.051851</v>
      </c>
      <c r="G626" s="3">
        <v>3</v>
      </c>
      <c r="P626">
        <v>2</v>
      </c>
      <c r="Q626" t="str">
        <f>CONCATENATE(C626,E626,G626,I626)</f>
        <v>13</v>
      </c>
    </row>
    <row r="627" spans="1:17" x14ac:dyDescent="0.25">
      <c r="A627">
        <v>2279</v>
      </c>
      <c r="B627">
        <v>146.95622599999999</v>
      </c>
      <c r="C627" s="2">
        <v>1</v>
      </c>
      <c r="F627">
        <v>119.051851</v>
      </c>
      <c r="G627" s="3">
        <v>3</v>
      </c>
      <c r="P627">
        <v>2</v>
      </c>
      <c r="Q627" t="str">
        <f>CONCATENATE(C627,E627,G627,I627)</f>
        <v>13</v>
      </c>
    </row>
    <row r="628" spans="1:17" x14ac:dyDescent="0.25">
      <c r="A628">
        <v>2280</v>
      </c>
      <c r="B628">
        <v>146.95622599999999</v>
      </c>
      <c r="C628" s="2">
        <v>1</v>
      </c>
      <c r="F628">
        <v>119.524799</v>
      </c>
      <c r="G628" s="3">
        <v>3</v>
      </c>
      <c r="P628">
        <v>2</v>
      </c>
      <c r="Q628" t="str">
        <f>CONCATENATE(C628,E628,G628,I628)</f>
        <v>13</v>
      </c>
    </row>
    <row r="629" spans="1:17" x14ac:dyDescent="0.25">
      <c r="A629">
        <v>2281</v>
      </c>
      <c r="B629">
        <v>146.95622599999999</v>
      </c>
      <c r="C629" s="2">
        <v>1</v>
      </c>
      <c r="P629">
        <v>1</v>
      </c>
      <c r="Q629" t="str">
        <f>CONCATENATE(C629,E629,G629,I629)</f>
        <v>1</v>
      </c>
    </row>
    <row r="630" spans="1:17" x14ac:dyDescent="0.25">
      <c r="A630">
        <v>2282</v>
      </c>
      <c r="B630">
        <v>146.95622599999999</v>
      </c>
      <c r="C630" s="2">
        <v>1</v>
      </c>
      <c r="P630">
        <v>1</v>
      </c>
      <c r="Q630" t="str">
        <f>CONCATENATE(C630,E630,G630,I630)</f>
        <v>1</v>
      </c>
    </row>
    <row r="631" spans="1:17" x14ac:dyDescent="0.25">
      <c r="A631">
        <v>2283</v>
      </c>
      <c r="B631">
        <v>146.95622599999999</v>
      </c>
      <c r="C631" s="2">
        <v>1</v>
      </c>
      <c r="H631">
        <v>127.49695199999999</v>
      </c>
      <c r="I631" s="1">
        <v>4</v>
      </c>
      <c r="P631">
        <v>2</v>
      </c>
      <c r="Q631" t="str">
        <f>CONCATENATE(C631,E631,G631,I631)</f>
        <v>14</v>
      </c>
    </row>
    <row r="632" spans="1:17" x14ac:dyDescent="0.25">
      <c r="A632">
        <v>2284</v>
      </c>
      <c r="B632">
        <v>146.95622599999999</v>
      </c>
      <c r="C632" s="2">
        <v>1</v>
      </c>
      <c r="H632">
        <v>127.49695199999999</v>
      </c>
      <c r="I632" s="1">
        <v>4</v>
      </c>
      <c r="P632">
        <v>2</v>
      </c>
      <c r="Q632" t="str">
        <f>CONCATENATE(C632,E632,G632,I632)</f>
        <v>14</v>
      </c>
    </row>
    <row r="633" spans="1:17" x14ac:dyDescent="0.25">
      <c r="A633">
        <v>2285</v>
      </c>
      <c r="B633">
        <v>146.95622599999999</v>
      </c>
      <c r="C633" s="2">
        <v>1</v>
      </c>
      <c r="H633">
        <v>127.49695199999999</v>
      </c>
      <c r="I633" s="1">
        <v>4</v>
      </c>
      <c r="P633">
        <v>2</v>
      </c>
      <c r="Q633" t="str">
        <f>CONCATENATE(C633,E633,G633,I633)</f>
        <v>14</v>
      </c>
    </row>
    <row r="634" spans="1:17" x14ac:dyDescent="0.25">
      <c r="A634">
        <v>2286</v>
      </c>
      <c r="B634">
        <v>146.95622599999999</v>
      </c>
      <c r="C634" s="2">
        <v>1</v>
      </c>
      <c r="H634">
        <v>127.49695199999999</v>
      </c>
      <c r="I634" s="1">
        <v>4</v>
      </c>
      <c r="P634">
        <v>2</v>
      </c>
      <c r="Q634" t="str">
        <f>CONCATENATE(C634,E634,G634,I634)</f>
        <v>14</v>
      </c>
    </row>
    <row r="635" spans="1:17" x14ac:dyDescent="0.25">
      <c r="A635">
        <v>2287</v>
      </c>
      <c r="B635">
        <v>146.95622599999999</v>
      </c>
      <c r="C635" s="2">
        <v>1</v>
      </c>
      <c r="H635">
        <v>127.49695199999999</v>
      </c>
      <c r="I635" s="1">
        <v>4</v>
      </c>
      <c r="P635">
        <v>2</v>
      </c>
      <c r="Q635" t="str">
        <f>CONCATENATE(C635,E635,G635,I635)</f>
        <v>14</v>
      </c>
    </row>
    <row r="636" spans="1:17" x14ac:dyDescent="0.25">
      <c r="A636">
        <v>2288</v>
      </c>
      <c r="B636">
        <v>146.95622599999999</v>
      </c>
      <c r="C636" s="2">
        <v>1</v>
      </c>
      <c r="H636">
        <v>127.49695199999999</v>
      </c>
      <c r="I636" s="1">
        <v>4</v>
      </c>
      <c r="P636">
        <v>2</v>
      </c>
      <c r="Q636" t="str">
        <f>CONCATENATE(C636,E636,G636,I636)</f>
        <v>14</v>
      </c>
    </row>
    <row r="637" spans="1:17" x14ac:dyDescent="0.25">
      <c r="A637">
        <v>2289</v>
      </c>
      <c r="B637">
        <v>146.95622599999999</v>
      </c>
      <c r="C637" s="2">
        <v>1</v>
      </c>
      <c r="H637">
        <v>127.49695199999999</v>
      </c>
      <c r="I637" s="1">
        <v>4</v>
      </c>
      <c r="P637">
        <v>2</v>
      </c>
      <c r="Q637" t="str">
        <f>CONCATENATE(C637,E637,G637,I637)</f>
        <v>14</v>
      </c>
    </row>
    <row r="638" spans="1:17" x14ac:dyDescent="0.25">
      <c r="A638">
        <v>2290</v>
      </c>
      <c r="B638">
        <v>147.02110999999999</v>
      </c>
      <c r="C638" s="2">
        <v>1</v>
      </c>
      <c r="H638">
        <v>127.49695199999999</v>
      </c>
      <c r="I638" s="1">
        <v>4</v>
      </c>
      <c r="P638">
        <v>2</v>
      </c>
      <c r="Q638" t="str">
        <f>CONCATENATE(C638,E638,G638,I638)</f>
        <v>14</v>
      </c>
    </row>
    <row r="639" spans="1:17" x14ac:dyDescent="0.25">
      <c r="A639">
        <v>2291</v>
      </c>
      <c r="B639">
        <v>147.02110999999999</v>
      </c>
      <c r="C639" s="2">
        <v>1</v>
      </c>
      <c r="H639">
        <v>127.49695199999999</v>
      </c>
      <c r="I639" s="1">
        <v>4</v>
      </c>
      <c r="P639">
        <v>2</v>
      </c>
      <c r="Q639" t="str">
        <f>CONCATENATE(C639,E639,G639,I639)</f>
        <v>14</v>
      </c>
    </row>
    <row r="640" spans="1:17" x14ac:dyDescent="0.25">
      <c r="A640">
        <v>2292</v>
      </c>
      <c r="B640">
        <v>147.08610099999999</v>
      </c>
      <c r="C640" s="2">
        <v>1</v>
      </c>
      <c r="H640">
        <v>127.49695199999999</v>
      </c>
      <c r="I640" s="1">
        <v>4</v>
      </c>
      <c r="P640">
        <v>2</v>
      </c>
      <c r="Q640" t="str">
        <f>CONCATENATE(C640,E640,G640,I640)</f>
        <v>14</v>
      </c>
    </row>
    <row r="641" spans="1:17" x14ac:dyDescent="0.25">
      <c r="A641">
        <v>2293</v>
      </c>
      <c r="B641">
        <v>147.41073899999998</v>
      </c>
      <c r="C641" s="2">
        <v>1</v>
      </c>
      <c r="H641">
        <v>127.49695199999999</v>
      </c>
      <c r="I641" s="1">
        <v>4</v>
      </c>
      <c r="P641">
        <v>2</v>
      </c>
      <c r="Q641" t="str">
        <f>CONCATENATE(C641,E641,G641,I641)</f>
        <v>14</v>
      </c>
    </row>
    <row r="642" spans="1:17" x14ac:dyDescent="0.25">
      <c r="A642">
        <v>2294</v>
      </c>
      <c r="D642">
        <v>154.68301299999999</v>
      </c>
      <c r="E642" s="4">
        <v>2</v>
      </c>
      <c r="H642">
        <v>127.49695199999999</v>
      </c>
      <c r="I642" s="1">
        <v>4</v>
      </c>
      <c r="P642">
        <v>2</v>
      </c>
      <c r="Q642" t="str">
        <f>CONCATENATE(C642,E642,G642,I642)</f>
        <v>24</v>
      </c>
    </row>
    <row r="643" spans="1:17" x14ac:dyDescent="0.25">
      <c r="A643">
        <v>2295</v>
      </c>
      <c r="D643">
        <v>154.68301299999999</v>
      </c>
      <c r="E643" s="4">
        <v>2</v>
      </c>
      <c r="H643">
        <v>127.49695199999999</v>
      </c>
      <c r="I643" s="1">
        <v>4</v>
      </c>
      <c r="P643">
        <v>2</v>
      </c>
      <c r="Q643" t="str">
        <f>CONCATENATE(C643,E643,G643,I643)</f>
        <v>24</v>
      </c>
    </row>
    <row r="644" spans="1:17" x14ac:dyDescent="0.25">
      <c r="A644">
        <v>2296</v>
      </c>
      <c r="D644">
        <v>154.68301299999999</v>
      </c>
      <c r="E644" s="4">
        <v>2</v>
      </c>
      <c r="H644">
        <v>127.49695199999999</v>
      </c>
      <c r="I644" s="1">
        <v>4</v>
      </c>
      <c r="P644">
        <v>2</v>
      </c>
      <c r="Q644" t="str">
        <f>CONCATENATE(C644,E644,G644,I644)</f>
        <v>24</v>
      </c>
    </row>
    <row r="645" spans="1:17" x14ac:dyDescent="0.25">
      <c r="A645">
        <v>2297</v>
      </c>
      <c r="D645">
        <v>154.68301299999999</v>
      </c>
      <c r="E645" s="4">
        <v>2</v>
      </c>
      <c r="H645">
        <v>127.49695199999999</v>
      </c>
      <c r="I645" s="1">
        <v>4</v>
      </c>
      <c r="P645">
        <v>2</v>
      </c>
      <c r="Q645" t="str">
        <f>CONCATENATE(C645,E645,G645,I645)</f>
        <v>24</v>
      </c>
    </row>
    <row r="646" spans="1:17" x14ac:dyDescent="0.25">
      <c r="A646">
        <v>2298</v>
      </c>
      <c r="D646">
        <v>154.68301299999999</v>
      </c>
      <c r="E646" s="4">
        <v>2</v>
      </c>
      <c r="H646">
        <v>127.49695199999999</v>
      </c>
      <c r="I646" s="1">
        <v>4</v>
      </c>
      <c r="P646">
        <v>2</v>
      </c>
      <c r="Q646" t="str">
        <f>CONCATENATE(C646,E646,G646,I646)</f>
        <v>24</v>
      </c>
    </row>
    <row r="647" spans="1:17" x14ac:dyDescent="0.25">
      <c r="A647">
        <v>2299</v>
      </c>
      <c r="D647">
        <v>154.68301299999999</v>
      </c>
      <c r="E647" s="4">
        <v>2</v>
      </c>
      <c r="H647">
        <v>127.49695199999999</v>
      </c>
      <c r="I647" s="1">
        <v>4</v>
      </c>
      <c r="P647">
        <v>2</v>
      </c>
      <c r="Q647" t="str">
        <f>CONCATENATE(C647,E647,G647,I647)</f>
        <v>24</v>
      </c>
    </row>
    <row r="648" spans="1:17" x14ac:dyDescent="0.25">
      <c r="A648">
        <v>2300</v>
      </c>
      <c r="D648">
        <v>154.68301299999999</v>
      </c>
      <c r="E648" s="4">
        <v>2</v>
      </c>
      <c r="H648">
        <v>127.49695199999999</v>
      </c>
      <c r="I648" s="1">
        <v>4</v>
      </c>
      <c r="P648">
        <v>2</v>
      </c>
      <c r="Q648" t="str">
        <f>CONCATENATE(C648,E648,G648,I648)</f>
        <v>24</v>
      </c>
    </row>
    <row r="649" spans="1:17" x14ac:dyDescent="0.25">
      <c r="A649">
        <v>2301</v>
      </c>
      <c r="D649">
        <v>154.68301299999999</v>
      </c>
      <c r="E649" s="4">
        <v>2</v>
      </c>
      <c r="F649">
        <v>146.891231</v>
      </c>
      <c r="G649" s="3">
        <v>3</v>
      </c>
      <c r="H649">
        <v>127.49695199999999</v>
      </c>
      <c r="I649" s="1">
        <v>4</v>
      </c>
      <c r="P649">
        <v>3</v>
      </c>
      <c r="Q649" t="str">
        <f>CONCATENATE(C649,E649,G649,I649)</f>
        <v>234</v>
      </c>
    </row>
    <row r="650" spans="1:17" x14ac:dyDescent="0.25">
      <c r="A650">
        <v>2302</v>
      </c>
      <c r="D650">
        <v>154.68301299999999</v>
      </c>
      <c r="E650" s="4">
        <v>2</v>
      </c>
      <c r="F650">
        <v>146.891231</v>
      </c>
      <c r="G650" s="3">
        <v>3</v>
      </c>
      <c r="H650">
        <v>127.49695199999999</v>
      </c>
      <c r="I650" s="1">
        <v>4</v>
      </c>
      <c r="P650">
        <v>3</v>
      </c>
      <c r="Q650" t="str">
        <f>CONCATENATE(C650,E650,G650,I650)</f>
        <v>234</v>
      </c>
    </row>
    <row r="651" spans="1:17" x14ac:dyDescent="0.25">
      <c r="A651">
        <v>2303</v>
      </c>
      <c r="D651">
        <v>154.68301299999999</v>
      </c>
      <c r="E651" s="4">
        <v>2</v>
      </c>
      <c r="F651">
        <v>146.891231</v>
      </c>
      <c r="G651" s="3">
        <v>3</v>
      </c>
      <c r="P651">
        <v>2</v>
      </c>
      <c r="Q651" t="str">
        <f>CONCATENATE(C651,E651,G651,I651)</f>
        <v>23</v>
      </c>
    </row>
    <row r="652" spans="1:17" x14ac:dyDescent="0.25">
      <c r="A652">
        <v>2304</v>
      </c>
      <c r="D652">
        <v>154.68301299999999</v>
      </c>
      <c r="E652" s="4">
        <v>2</v>
      </c>
      <c r="F652">
        <v>146.891231</v>
      </c>
      <c r="G652" s="3">
        <v>3</v>
      </c>
      <c r="P652">
        <v>2</v>
      </c>
      <c r="Q652" t="str">
        <f>CONCATENATE(C652,E652,G652,I652)</f>
        <v>23</v>
      </c>
    </row>
    <row r="653" spans="1:17" x14ac:dyDescent="0.25">
      <c r="A653">
        <v>2305</v>
      </c>
      <c r="D653">
        <v>154.68301299999999</v>
      </c>
      <c r="E653" s="4">
        <v>2</v>
      </c>
      <c r="F653">
        <v>146.891231</v>
      </c>
      <c r="G653" s="3">
        <v>3</v>
      </c>
      <c r="P653">
        <v>2</v>
      </c>
      <c r="Q653" t="str">
        <f>CONCATENATE(C653,E653,G653,I653)</f>
        <v>23</v>
      </c>
    </row>
    <row r="654" spans="1:17" x14ac:dyDescent="0.25">
      <c r="A654">
        <v>2306</v>
      </c>
      <c r="D654">
        <v>154.68301299999999</v>
      </c>
      <c r="E654" s="4">
        <v>2</v>
      </c>
      <c r="F654">
        <v>146.891231</v>
      </c>
      <c r="G654" s="3">
        <v>3</v>
      </c>
      <c r="P654">
        <v>2</v>
      </c>
      <c r="Q654" t="str">
        <f>CONCATENATE(C654,E654,G654,I654)</f>
        <v>23</v>
      </c>
    </row>
    <row r="655" spans="1:17" x14ac:dyDescent="0.25">
      <c r="A655">
        <v>2307</v>
      </c>
      <c r="D655">
        <v>154.68301299999999</v>
      </c>
      <c r="E655" s="4">
        <v>2</v>
      </c>
      <c r="F655">
        <v>146.891231</v>
      </c>
      <c r="G655" s="3">
        <v>3</v>
      </c>
      <c r="P655">
        <v>2</v>
      </c>
      <c r="Q655" t="str">
        <f>CONCATENATE(C655,E655,G655,I655)</f>
        <v>23</v>
      </c>
    </row>
    <row r="656" spans="1:17" x14ac:dyDescent="0.25">
      <c r="A656">
        <v>2308</v>
      </c>
      <c r="D656">
        <v>154.68301299999999</v>
      </c>
      <c r="E656" s="4">
        <v>2</v>
      </c>
      <c r="F656">
        <v>146.891231</v>
      </c>
      <c r="G656" s="3">
        <v>3</v>
      </c>
      <c r="P656">
        <v>2</v>
      </c>
      <c r="Q656" t="str">
        <f>CONCATENATE(C656,E656,G656,I656)</f>
        <v>23</v>
      </c>
    </row>
    <row r="657" spans="1:17" x14ac:dyDescent="0.25">
      <c r="A657">
        <v>2309</v>
      </c>
      <c r="D657">
        <v>154.68301299999999</v>
      </c>
      <c r="E657" s="4">
        <v>2</v>
      </c>
      <c r="F657">
        <v>146.891231</v>
      </c>
      <c r="G657" s="3">
        <v>3</v>
      </c>
      <c r="P657">
        <v>2</v>
      </c>
      <c r="Q657" t="str">
        <f>CONCATENATE(C657,E657,G657,I657)</f>
        <v>23</v>
      </c>
    </row>
    <row r="658" spans="1:17" x14ac:dyDescent="0.25">
      <c r="A658">
        <v>2310</v>
      </c>
      <c r="D658">
        <v>154.68301299999999</v>
      </c>
      <c r="E658" s="4">
        <v>2</v>
      </c>
      <c r="F658">
        <v>146.891231</v>
      </c>
      <c r="G658" s="3">
        <v>3</v>
      </c>
      <c r="P658">
        <v>2</v>
      </c>
      <c r="Q658" t="str">
        <f>CONCATENATE(C658,E658,G658,I658)</f>
        <v>23</v>
      </c>
    </row>
    <row r="659" spans="1:17" x14ac:dyDescent="0.25">
      <c r="A659">
        <v>2311</v>
      </c>
      <c r="D659">
        <v>154.68301299999999</v>
      </c>
      <c r="E659" s="4">
        <v>2</v>
      </c>
      <c r="F659">
        <v>146.95622599999999</v>
      </c>
      <c r="G659" s="3">
        <v>3</v>
      </c>
      <c r="P659">
        <v>2</v>
      </c>
      <c r="Q659" t="str">
        <f>CONCATENATE(C659,E659,G659,I659)</f>
        <v>23</v>
      </c>
    </row>
    <row r="660" spans="1:17" x14ac:dyDescent="0.25">
      <c r="A660">
        <v>2312</v>
      </c>
      <c r="D660">
        <v>155.07254</v>
      </c>
      <c r="E660" s="4">
        <v>2</v>
      </c>
      <c r="F660">
        <v>147.28086400000001</v>
      </c>
      <c r="G660" s="3">
        <v>3</v>
      </c>
      <c r="P660">
        <v>2</v>
      </c>
      <c r="Q660" t="str">
        <f>CONCATENATE(C660,E660,G660,I660)</f>
        <v>23</v>
      </c>
    </row>
    <row r="661" spans="1:17" x14ac:dyDescent="0.25">
      <c r="A661">
        <v>2313</v>
      </c>
      <c r="B661">
        <v>163.05908099999999</v>
      </c>
      <c r="C661" s="2">
        <v>1</v>
      </c>
      <c r="D661">
        <v>155.527053</v>
      </c>
      <c r="E661" s="4">
        <v>2</v>
      </c>
      <c r="F661">
        <v>147.28086400000001</v>
      </c>
      <c r="G661" s="3">
        <v>3</v>
      </c>
      <c r="P661">
        <v>3</v>
      </c>
      <c r="Q661" t="str">
        <f>CONCATENATE(C661,E661,G661,I661)</f>
        <v>123</v>
      </c>
    </row>
    <row r="662" spans="1:17" x14ac:dyDescent="0.25">
      <c r="A662">
        <v>2314</v>
      </c>
      <c r="B662">
        <v>163.05908099999999</v>
      </c>
      <c r="C662" s="2">
        <v>1</v>
      </c>
      <c r="D662">
        <v>155.527053</v>
      </c>
      <c r="E662" s="4">
        <v>2</v>
      </c>
      <c r="F662">
        <v>147.28086400000001</v>
      </c>
      <c r="G662" s="3">
        <v>3</v>
      </c>
      <c r="P662">
        <v>3</v>
      </c>
      <c r="Q662" t="str">
        <f>CONCATENATE(C662,E662,G662,I662)</f>
        <v>123</v>
      </c>
    </row>
    <row r="663" spans="1:17" x14ac:dyDescent="0.25">
      <c r="A663">
        <v>2315</v>
      </c>
      <c r="B663">
        <v>163.05908099999999</v>
      </c>
      <c r="C663" s="2">
        <v>1</v>
      </c>
      <c r="F663">
        <v>147.28086400000001</v>
      </c>
      <c r="G663" s="3">
        <v>3</v>
      </c>
      <c r="P663">
        <v>2</v>
      </c>
      <c r="Q663" t="str">
        <f>CONCATENATE(C663,E663,G663,I663)</f>
        <v>13</v>
      </c>
    </row>
    <row r="664" spans="1:17" x14ac:dyDescent="0.25">
      <c r="A664">
        <v>2316</v>
      </c>
      <c r="B664">
        <v>163.05908099999999</v>
      </c>
      <c r="C664" s="2">
        <v>1</v>
      </c>
      <c r="F664">
        <v>147.54061799999999</v>
      </c>
      <c r="G664" s="3">
        <v>3</v>
      </c>
      <c r="P664">
        <v>2</v>
      </c>
      <c r="Q664" t="str">
        <f>CONCATENATE(C664,E664,G664,I664)</f>
        <v>13</v>
      </c>
    </row>
    <row r="665" spans="1:17" x14ac:dyDescent="0.25">
      <c r="A665">
        <v>2317</v>
      </c>
      <c r="B665">
        <v>163.05908099999999</v>
      </c>
      <c r="C665" s="2">
        <v>1</v>
      </c>
      <c r="F665">
        <v>147.54061799999999</v>
      </c>
      <c r="G665" s="3">
        <v>3</v>
      </c>
      <c r="P665">
        <v>2</v>
      </c>
      <c r="Q665" t="str">
        <f>CONCATENATE(C665,E665,G665,I665)</f>
        <v>13</v>
      </c>
    </row>
    <row r="666" spans="1:17" x14ac:dyDescent="0.25">
      <c r="A666">
        <v>2318</v>
      </c>
      <c r="B666">
        <v>163.05908099999999</v>
      </c>
      <c r="C666" s="2">
        <v>1</v>
      </c>
      <c r="F666">
        <v>147.54061799999999</v>
      </c>
      <c r="G666" s="3">
        <v>3</v>
      </c>
      <c r="P666">
        <v>2</v>
      </c>
      <c r="Q666" t="str">
        <f>CONCATENATE(C666,E666,G666,I666)</f>
        <v>13</v>
      </c>
    </row>
    <row r="667" spans="1:17" x14ac:dyDescent="0.25">
      <c r="A667">
        <v>2319</v>
      </c>
      <c r="B667">
        <v>163.05908099999999</v>
      </c>
      <c r="C667" s="2">
        <v>1</v>
      </c>
      <c r="F667">
        <v>147.80026599999999</v>
      </c>
      <c r="G667" s="3">
        <v>3</v>
      </c>
      <c r="P667">
        <v>2</v>
      </c>
      <c r="Q667" t="str">
        <f>CONCATENATE(C667,E667,G667,I667)</f>
        <v>13</v>
      </c>
    </row>
    <row r="668" spans="1:17" x14ac:dyDescent="0.25">
      <c r="A668">
        <v>2320</v>
      </c>
      <c r="B668">
        <v>163.05908099999999</v>
      </c>
      <c r="C668" s="2">
        <v>1</v>
      </c>
      <c r="F668">
        <v>147.80026599999999</v>
      </c>
      <c r="G668" s="3">
        <v>3</v>
      </c>
      <c r="P668">
        <v>2</v>
      </c>
      <c r="Q668" t="str">
        <f>CONCATENATE(C668,E668,G668,I668)</f>
        <v>13</v>
      </c>
    </row>
    <row r="669" spans="1:17" x14ac:dyDescent="0.25">
      <c r="A669">
        <v>2321</v>
      </c>
      <c r="B669">
        <v>163.05908099999999</v>
      </c>
      <c r="C669" s="2">
        <v>1</v>
      </c>
      <c r="F669">
        <v>147.80026599999999</v>
      </c>
      <c r="G669" s="3">
        <v>3</v>
      </c>
      <c r="P669">
        <v>2</v>
      </c>
      <c r="Q669" t="str">
        <f>CONCATENATE(C669,E669,G669,I669)</f>
        <v>13</v>
      </c>
    </row>
    <row r="670" spans="1:17" x14ac:dyDescent="0.25">
      <c r="A670">
        <v>2322</v>
      </c>
      <c r="B670">
        <v>163.05908099999999</v>
      </c>
      <c r="C670" s="2">
        <v>1</v>
      </c>
      <c r="F670">
        <v>148.124908</v>
      </c>
      <c r="G670" s="3">
        <v>3</v>
      </c>
      <c r="P670">
        <v>2</v>
      </c>
      <c r="Q670" t="str">
        <f>CONCATENATE(C670,E670,G670,I670)</f>
        <v>13</v>
      </c>
    </row>
    <row r="671" spans="1:17" x14ac:dyDescent="0.25">
      <c r="A671">
        <v>2323</v>
      </c>
      <c r="B671">
        <v>163.05908099999999</v>
      </c>
      <c r="C671" s="2">
        <v>1</v>
      </c>
      <c r="F671">
        <v>148.124908</v>
      </c>
      <c r="G671" s="3">
        <v>3</v>
      </c>
      <c r="P671">
        <v>2</v>
      </c>
      <c r="Q671" t="str">
        <f>CONCATENATE(C671,E671,G671,I671)</f>
        <v>13</v>
      </c>
    </row>
    <row r="672" spans="1:17" x14ac:dyDescent="0.25">
      <c r="A672">
        <v>2324</v>
      </c>
      <c r="B672">
        <v>163.05908099999999</v>
      </c>
      <c r="C672" s="2">
        <v>1</v>
      </c>
      <c r="F672">
        <v>148.44965299999998</v>
      </c>
      <c r="G672" s="3">
        <v>3</v>
      </c>
      <c r="H672">
        <v>154.87777599999998</v>
      </c>
      <c r="I672" s="1">
        <v>4</v>
      </c>
      <c r="P672">
        <v>3</v>
      </c>
      <c r="Q672" t="str">
        <f>CONCATENATE(C672,E672,G672,I672)</f>
        <v>134</v>
      </c>
    </row>
    <row r="673" spans="1:17" x14ac:dyDescent="0.25">
      <c r="A673">
        <v>2325</v>
      </c>
      <c r="B673">
        <v>163.05908099999999</v>
      </c>
      <c r="C673" s="2">
        <v>1</v>
      </c>
      <c r="F673">
        <v>148.969054</v>
      </c>
      <c r="G673" s="3">
        <v>3</v>
      </c>
      <c r="H673">
        <v>154.87777599999998</v>
      </c>
      <c r="I673" s="1">
        <v>4</v>
      </c>
      <c r="P673">
        <v>3</v>
      </c>
      <c r="Q673" t="str">
        <f>CONCATENATE(C673,E673,G673,I673)</f>
        <v>134</v>
      </c>
    </row>
    <row r="674" spans="1:17" x14ac:dyDescent="0.25">
      <c r="A674">
        <v>2326</v>
      </c>
      <c r="B674">
        <v>163.05908099999999</v>
      </c>
      <c r="C674" s="2">
        <v>1</v>
      </c>
      <c r="H674">
        <v>154.87777599999998</v>
      </c>
      <c r="I674" s="1">
        <v>4</v>
      </c>
      <c r="P674">
        <v>2</v>
      </c>
      <c r="Q674" t="str">
        <f>CONCATENATE(C674,E674,G674,I674)</f>
        <v>14</v>
      </c>
    </row>
    <row r="675" spans="1:17" x14ac:dyDescent="0.25">
      <c r="A675">
        <v>2327</v>
      </c>
      <c r="B675">
        <v>163.05908099999999</v>
      </c>
      <c r="C675" s="2">
        <v>1</v>
      </c>
      <c r="H675">
        <v>154.87777599999998</v>
      </c>
      <c r="I675" s="1">
        <v>4</v>
      </c>
      <c r="P675">
        <v>2</v>
      </c>
      <c r="Q675" t="str">
        <f>CONCATENATE(C675,E675,G675,I675)</f>
        <v>14</v>
      </c>
    </row>
    <row r="676" spans="1:17" x14ac:dyDescent="0.25">
      <c r="A676">
        <v>2328</v>
      </c>
      <c r="B676">
        <v>163.05908099999999</v>
      </c>
      <c r="C676" s="2">
        <v>1</v>
      </c>
      <c r="H676">
        <v>154.87777599999998</v>
      </c>
      <c r="I676" s="1">
        <v>4</v>
      </c>
      <c r="P676">
        <v>2</v>
      </c>
      <c r="Q676" t="str">
        <f>CONCATENATE(C676,E676,G676,I676)</f>
        <v>14</v>
      </c>
    </row>
    <row r="677" spans="1:17" x14ac:dyDescent="0.25">
      <c r="A677">
        <v>2329</v>
      </c>
      <c r="B677">
        <v>163.05908099999999</v>
      </c>
      <c r="C677" s="2">
        <v>1</v>
      </c>
      <c r="H677">
        <v>154.81278499999999</v>
      </c>
      <c r="I677" s="1">
        <v>4</v>
      </c>
      <c r="P677">
        <v>2</v>
      </c>
      <c r="Q677" t="str">
        <f>CONCATENATE(C677,E677,G677,I677)</f>
        <v>14</v>
      </c>
    </row>
    <row r="678" spans="1:17" x14ac:dyDescent="0.25">
      <c r="A678">
        <v>2330</v>
      </c>
      <c r="B678">
        <v>163.31872899999999</v>
      </c>
      <c r="C678" s="2">
        <v>1</v>
      </c>
      <c r="H678">
        <v>154.81278499999999</v>
      </c>
      <c r="I678" s="1">
        <v>4</v>
      </c>
      <c r="P678">
        <v>2</v>
      </c>
      <c r="Q678" t="str">
        <f>CONCATENATE(C678,E678,G678,I678)</f>
        <v>14</v>
      </c>
    </row>
    <row r="679" spans="1:17" x14ac:dyDescent="0.25">
      <c r="A679">
        <v>2331</v>
      </c>
      <c r="B679">
        <v>163.31872899999999</v>
      </c>
      <c r="C679" s="2">
        <v>1</v>
      </c>
      <c r="H679">
        <v>154.81278499999999</v>
      </c>
      <c r="I679" s="1">
        <v>4</v>
      </c>
      <c r="P679">
        <v>2</v>
      </c>
      <c r="Q679" t="str">
        <f>CONCATENATE(C679,E679,G679,I679)</f>
        <v>14</v>
      </c>
    </row>
    <row r="680" spans="1:17" x14ac:dyDescent="0.25">
      <c r="A680">
        <v>2332</v>
      </c>
      <c r="B680">
        <v>163.31872899999999</v>
      </c>
      <c r="C680" s="2">
        <v>1</v>
      </c>
      <c r="H680">
        <v>155.00765200000001</v>
      </c>
      <c r="I680" s="1">
        <v>4</v>
      </c>
      <c r="P680">
        <v>2</v>
      </c>
      <c r="Q680" t="str">
        <f>CONCATENATE(C680,E680,G680,I680)</f>
        <v>14</v>
      </c>
    </row>
    <row r="681" spans="1:17" x14ac:dyDescent="0.25">
      <c r="A681">
        <v>2333</v>
      </c>
      <c r="H681">
        <v>155.00765200000001</v>
      </c>
      <c r="I681" s="1">
        <v>4</v>
      </c>
      <c r="P681">
        <v>1</v>
      </c>
      <c r="Q681" t="str">
        <f>CONCATENATE(C681,E681,G681,I681)</f>
        <v>4</v>
      </c>
    </row>
    <row r="682" spans="1:17" x14ac:dyDescent="0.25">
      <c r="A682">
        <v>2334</v>
      </c>
      <c r="D682">
        <v>171.82467599999998</v>
      </c>
      <c r="E682" s="4">
        <v>2</v>
      </c>
      <c r="H682">
        <v>155.00765200000001</v>
      </c>
      <c r="I682" s="1">
        <v>4</v>
      </c>
      <c r="P682">
        <v>2</v>
      </c>
      <c r="Q682" t="str">
        <f>CONCATENATE(C682,E682,G682,I682)</f>
        <v>24</v>
      </c>
    </row>
    <row r="683" spans="1:17" x14ac:dyDescent="0.25">
      <c r="A683">
        <v>2335</v>
      </c>
      <c r="D683">
        <v>171.82467599999998</v>
      </c>
      <c r="E683" s="4">
        <v>2</v>
      </c>
      <c r="H683">
        <v>155.00765200000001</v>
      </c>
      <c r="I683" s="1">
        <v>4</v>
      </c>
      <c r="P683">
        <v>2</v>
      </c>
      <c r="Q683" t="str">
        <f>CONCATENATE(C683,E683,G683,I683)</f>
        <v>24</v>
      </c>
    </row>
    <row r="684" spans="1:17" x14ac:dyDescent="0.25">
      <c r="A684">
        <v>2336</v>
      </c>
      <c r="D684">
        <v>171.82467599999998</v>
      </c>
      <c r="E684" s="4">
        <v>2</v>
      </c>
      <c r="H684">
        <v>155.00765200000001</v>
      </c>
      <c r="I684" s="1">
        <v>4</v>
      </c>
      <c r="P684">
        <v>2</v>
      </c>
      <c r="Q684" t="str">
        <f>CONCATENATE(C684,E684,G684,I684)</f>
        <v>24</v>
      </c>
    </row>
    <row r="685" spans="1:17" x14ac:dyDescent="0.25">
      <c r="A685">
        <v>2337</v>
      </c>
      <c r="D685">
        <v>171.82467599999998</v>
      </c>
      <c r="E685" s="4">
        <v>2</v>
      </c>
      <c r="H685">
        <v>155.00765200000001</v>
      </c>
      <c r="I685" s="1">
        <v>4</v>
      </c>
      <c r="P685">
        <v>2</v>
      </c>
      <c r="Q685" t="str">
        <f>CONCATENATE(C685,E685,G685,I685)</f>
        <v>24</v>
      </c>
    </row>
    <row r="686" spans="1:17" x14ac:dyDescent="0.25">
      <c r="A686">
        <v>2338</v>
      </c>
      <c r="D686">
        <v>171.82467599999998</v>
      </c>
      <c r="E686" s="4">
        <v>2</v>
      </c>
      <c r="H686">
        <v>155.00765200000001</v>
      </c>
      <c r="I686" s="1">
        <v>4</v>
      </c>
      <c r="P686">
        <v>2</v>
      </c>
      <c r="Q686" t="str">
        <f>CONCATENATE(C686,E686,G686,I686)</f>
        <v>24</v>
      </c>
    </row>
    <row r="687" spans="1:17" x14ac:dyDescent="0.25">
      <c r="A687">
        <v>2339</v>
      </c>
      <c r="D687">
        <v>171.82467599999998</v>
      </c>
      <c r="E687" s="4">
        <v>2</v>
      </c>
      <c r="H687">
        <v>155.00765200000001</v>
      </c>
      <c r="I687" s="1">
        <v>4</v>
      </c>
      <c r="P687">
        <v>2</v>
      </c>
      <c r="Q687" t="str">
        <f>CONCATENATE(C687,E687,G687,I687)</f>
        <v>24</v>
      </c>
    </row>
    <row r="688" spans="1:17" x14ac:dyDescent="0.25">
      <c r="A688">
        <v>2340</v>
      </c>
      <c r="D688">
        <v>171.82467599999998</v>
      </c>
      <c r="E688" s="4">
        <v>2</v>
      </c>
      <c r="H688">
        <v>155.07254</v>
      </c>
      <c r="I688" s="1">
        <v>4</v>
      </c>
      <c r="P688">
        <v>2</v>
      </c>
      <c r="Q688" t="str">
        <f>CONCATENATE(C688,E688,G688,I688)</f>
        <v>24</v>
      </c>
    </row>
    <row r="689" spans="1:17" x14ac:dyDescent="0.25">
      <c r="A689">
        <v>2341</v>
      </c>
      <c r="D689">
        <v>171.82467599999998</v>
      </c>
      <c r="E689" s="4">
        <v>2</v>
      </c>
      <c r="H689">
        <v>155.137531</v>
      </c>
      <c r="I689" s="1">
        <v>4</v>
      </c>
      <c r="P689">
        <v>2</v>
      </c>
      <c r="Q689" t="str">
        <f>CONCATENATE(C689,E689,G689,I689)</f>
        <v>24</v>
      </c>
    </row>
    <row r="690" spans="1:17" x14ac:dyDescent="0.25">
      <c r="A690">
        <v>2342</v>
      </c>
      <c r="D690">
        <v>171.82467599999998</v>
      </c>
      <c r="E690" s="4">
        <v>2</v>
      </c>
      <c r="H690">
        <v>155.137531</v>
      </c>
      <c r="I690" s="1">
        <v>4</v>
      </c>
      <c r="P690">
        <v>2</v>
      </c>
      <c r="Q690" t="str">
        <f>CONCATENATE(C690,E690,G690,I690)</f>
        <v>24</v>
      </c>
    </row>
    <row r="691" spans="1:17" x14ac:dyDescent="0.25">
      <c r="A691">
        <v>2343</v>
      </c>
      <c r="D691">
        <v>171.82467599999998</v>
      </c>
      <c r="E691" s="4">
        <v>2</v>
      </c>
      <c r="H691">
        <v>155.33229399999999</v>
      </c>
      <c r="I691" s="1">
        <v>4</v>
      </c>
      <c r="P691">
        <v>2</v>
      </c>
      <c r="Q691" t="str">
        <f>CONCATENATE(C691,E691,G691,I691)</f>
        <v>24</v>
      </c>
    </row>
    <row r="692" spans="1:17" x14ac:dyDescent="0.25">
      <c r="A692">
        <v>2344</v>
      </c>
      <c r="D692">
        <v>171.82467599999998</v>
      </c>
      <c r="E692" s="4">
        <v>2</v>
      </c>
      <c r="F692">
        <v>163.31872899999999</v>
      </c>
      <c r="G692" s="3">
        <v>3</v>
      </c>
      <c r="H692">
        <v>155.33229399999999</v>
      </c>
      <c r="I692" s="1">
        <v>4</v>
      </c>
      <c r="P692">
        <v>3</v>
      </c>
      <c r="Q692" t="str">
        <f>CONCATENATE(C692,E692,G692,I692)</f>
        <v>234</v>
      </c>
    </row>
    <row r="693" spans="1:17" x14ac:dyDescent="0.25">
      <c r="A693">
        <v>2345</v>
      </c>
      <c r="D693">
        <v>171.82467599999998</v>
      </c>
      <c r="E693" s="4">
        <v>2</v>
      </c>
      <c r="F693">
        <v>163.31872899999999</v>
      </c>
      <c r="G693" s="3">
        <v>3</v>
      </c>
      <c r="H693">
        <v>155.33229399999999</v>
      </c>
      <c r="I693" s="1">
        <v>4</v>
      </c>
      <c r="P693">
        <v>3</v>
      </c>
      <c r="Q693" t="str">
        <f>CONCATENATE(C693,E693,G693,I693)</f>
        <v>234</v>
      </c>
    </row>
    <row r="694" spans="1:17" x14ac:dyDescent="0.25">
      <c r="A694">
        <v>2346</v>
      </c>
      <c r="D694">
        <v>171.82467599999998</v>
      </c>
      <c r="E694" s="4">
        <v>2</v>
      </c>
      <c r="F694">
        <v>163.31872899999999</v>
      </c>
      <c r="G694" s="3">
        <v>3</v>
      </c>
      <c r="H694">
        <v>155.786811</v>
      </c>
      <c r="I694" s="1">
        <v>4</v>
      </c>
      <c r="P694">
        <v>3</v>
      </c>
      <c r="Q694" t="str">
        <f>CONCATENATE(C694,E694,G694,I694)</f>
        <v>234</v>
      </c>
    </row>
    <row r="695" spans="1:17" x14ac:dyDescent="0.25">
      <c r="A695">
        <v>2347</v>
      </c>
      <c r="D695">
        <v>171.82467599999998</v>
      </c>
      <c r="E695" s="4">
        <v>2</v>
      </c>
      <c r="F695">
        <v>163.31872899999999</v>
      </c>
      <c r="G695" s="3">
        <v>3</v>
      </c>
      <c r="P695">
        <v>2</v>
      </c>
      <c r="Q695" t="str">
        <f>CONCATENATE(C695,E695,G695,I695)</f>
        <v>23</v>
      </c>
    </row>
    <row r="696" spans="1:17" x14ac:dyDescent="0.25">
      <c r="A696">
        <v>2348</v>
      </c>
      <c r="D696">
        <v>171.82467599999998</v>
      </c>
      <c r="E696" s="4">
        <v>2</v>
      </c>
      <c r="F696">
        <v>163.31872899999999</v>
      </c>
      <c r="G696" s="3">
        <v>3</v>
      </c>
      <c r="P696">
        <v>2</v>
      </c>
      <c r="Q696" t="str">
        <f>CONCATENATE(C696,E696,G696,I696)</f>
        <v>23</v>
      </c>
    </row>
    <row r="697" spans="1:17" x14ac:dyDescent="0.25">
      <c r="A697">
        <v>2349</v>
      </c>
      <c r="D697">
        <v>171.82467599999998</v>
      </c>
      <c r="E697" s="4">
        <v>2</v>
      </c>
      <c r="F697">
        <v>163.31872899999999</v>
      </c>
      <c r="G697" s="3">
        <v>3</v>
      </c>
      <c r="P697">
        <v>2</v>
      </c>
      <c r="Q697" t="str">
        <f>CONCATENATE(C697,E697,G697,I697)</f>
        <v>23</v>
      </c>
    </row>
    <row r="698" spans="1:17" x14ac:dyDescent="0.25">
      <c r="A698">
        <v>2350</v>
      </c>
      <c r="D698">
        <v>171.82467599999998</v>
      </c>
      <c r="E698" s="4">
        <v>2</v>
      </c>
      <c r="F698">
        <v>163.31872899999999</v>
      </c>
      <c r="G698" s="3">
        <v>3</v>
      </c>
      <c r="P698">
        <v>2</v>
      </c>
      <c r="Q698" t="str">
        <f>CONCATENATE(C698,E698,G698,I698)</f>
        <v>23</v>
      </c>
    </row>
    <row r="699" spans="1:17" x14ac:dyDescent="0.25">
      <c r="A699">
        <v>2351</v>
      </c>
      <c r="D699">
        <v>171.82467599999998</v>
      </c>
      <c r="E699" s="4">
        <v>2</v>
      </c>
      <c r="F699">
        <v>163.31872899999999</v>
      </c>
      <c r="G699" s="3">
        <v>3</v>
      </c>
      <c r="P699">
        <v>2</v>
      </c>
      <c r="Q699" t="str">
        <f>CONCATENATE(C699,E699,G699,I699)</f>
        <v>23</v>
      </c>
    </row>
    <row r="700" spans="1:17" x14ac:dyDescent="0.25">
      <c r="A700">
        <v>2352</v>
      </c>
      <c r="D700">
        <v>171.82467599999998</v>
      </c>
      <c r="E700" s="4">
        <v>2</v>
      </c>
      <c r="F700">
        <v>163.31872899999999</v>
      </c>
      <c r="G700" s="3">
        <v>3</v>
      </c>
      <c r="P700">
        <v>2</v>
      </c>
      <c r="Q700" t="str">
        <f>CONCATENATE(C700,E700,G700,I700)</f>
        <v>23</v>
      </c>
    </row>
    <row r="701" spans="1:17" x14ac:dyDescent="0.25">
      <c r="A701">
        <v>2353</v>
      </c>
      <c r="F701">
        <v>163.31872899999999</v>
      </c>
      <c r="G701" s="3">
        <v>3</v>
      </c>
      <c r="P701">
        <v>1</v>
      </c>
      <c r="Q701" t="str">
        <f>CONCATENATE(C701,E701,G701,I701)</f>
        <v>3</v>
      </c>
    </row>
    <row r="702" spans="1:17" x14ac:dyDescent="0.25">
      <c r="A702">
        <v>2354</v>
      </c>
      <c r="B702">
        <v>179.94099</v>
      </c>
      <c r="C702" s="2">
        <v>1</v>
      </c>
      <c r="F702">
        <v>163.31872899999999</v>
      </c>
      <c r="G702" s="3">
        <v>3</v>
      </c>
      <c r="P702">
        <v>2</v>
      </c>
      <c r="Q702" t="str">
        <f>CONCATENATE(C702,E702,G702,I702)</f>
        <v>13</v>
      </c>
    </row>
    <row r="703" spans="1:17" x14ac:dyDescent="0.25">
      <c r="A703">
        <v>2355</v>
      </c>
      <c r="B703">
        <v>179.94099</v>
      </c>
      <c r="C703" s="2">
        <v>1</v>
      </c>
      <c r="F703">
        <v>163.31872899999999</v>
      </c>
      <c r="G703" s="3">
        <v>3</v>
      </c>
      <c r="P703">
        <v>2</v>
      </c>
      <c r="Q703" t="str">
        <f>CONCATENATE(C703,E703,G703,I703)</f>
        <v>13</v>
      </c>
    </row>
    <row r="704" spans="1:17" x14ac:dyDescent="0.25">
      <c r="A704">
        <v>2356</v>
      </c>
      <c r="B704">
        <v>179.94099</v>
      </c>
      <c r="C704" s="2">
        <v>1</v>
      </c>
      <c r="F704">
        <v>163.25384499999998</v>
      </c>
      <c r="G704" s="3">
        <v>3</v>
      </c>
      <c r="P704">
        <v>2</v>
      </c>
      <c r="Q704" t="str">
        <f>CONCATENATE(C704,E704,G704,I704)</f>
        <v>13</v>
      </c>
    </row>
    <row r="705" spans="1:17" x14ac:dyDescent="0.25">
      <c r="A705">
        <v>2357</v>
      </c>
      <c r="B705">
        <v>179.94099</v>
      </c>
      <c r="C705" s="2">
        <v>1</v>
      </c>
      <c r="F705">
        <v>163.513599</v>
      </c>
      <c r="G705" s="3">
        <v>3</v>
      </c>
      <c r="P705">
        <v>2</v>
      </c>
      <c r="Q705" t="str">
        <f>CONCATENATE(C705,E705,G705,I705)</f>
        <v>13</v>
      </c>
    </row>
    <row r="706" spans="1:17" x14ac:dyDescent="0.25">
      <c r="A706">
        <v>2358</v>
      </c>
      <c r="B706">
        <v>179.94099</v>
      </c>
      <c r="C706" s="2">
        <v>1</v>
      </c>
      <c r="F706">
        <v>163.513599</v>
      </c>
      <c r="G706" s="3">
        <v>3</v>
      </c>
      <c r="P706">
        <v>2</v>
      </c>
      <c r="Q706" t="str">
        <f>CONCATENATE(C706,E706,G706,I706)</f>
        <v>13</v>
      </c>
    </row>
    <row r="707" spans="1:17" x14ac:dyDescent="0.25">
      <c r="A707">
        <v>2359</v>
      </c>
      <c r="B707">
        <v>179.94099</v>
      </c>
      <c r="C707" s="2">
        <v>1</v>
      </c>
      <c r="F707">
        <v>163.513599</v>
      </c>
      <c r="G707" s="3">
        <v>3</v>
      </c>
      <c r="P707">
        <v>2</v>
      </c>
      <c r="Q707" t="str">
        <f>CONCATENATE(C707,E707,G707,I707)</f>
        <v>13</v>
      </c>
    </row>
    <row r="708" spans="1:17" x14ac:dyDescent="0.25">
      <c r="A708">
        <v>2360</v>
      </c>
      <c r="B708">
        <v>179.94099</v>
      </c>
      <c r="C708" s="2">
        <v>1</v>
      </c>
      <c r="F708">
        <v>163.513599</v>
      </c>
      <c r="G708" s="3">
        <v>3</v>
      </c>
      <c r="P708">
        <v>2</v>
      </c>
      <c r="Q708" t="str">
        <f>CONCATENATE(C708,E708,G708,I708)</f>
        <v>13</v>
      </c>
    </row>
    <row r="709" spans="1:17" x14ac:dyDescent="0.25">
      <c r="A709">
        <v>2361</v>
      </c>
      <c r="B709">
        <v>179.94099</v>
      </c>
      <c r="C709" s="2">
        <v>1</v>
      </c>
      <c r="F709">
        <v>163.643371</v>
      </c>
      <c r="G709" s="3">
        <v>3</v>
      </c>
      <c r="P709">
        <v>2</v>
      </c>
      <c r="Q709" t="str">
        <f>CONCATENATE(C709,E709,G709,I709)</f>
        <v>13</v>
      </c>
    </row>
    <row r="710" spans="1:17" x14ac:dyDescent="0.25">
      <c r="A710">
        <v>2362</v>
      </c>
      <c r="B710">
        <v>179.94099</v>
      </c>
      <c r="C710" s="2">
        <v>1</v>
      </c>
      <c r="F710">
        <v>163.643371</v>
      </c>
      <c r="G710" s="3">
        <v>3</v>
      </c>
      <c r="P710">
        <v>2</v>
      </c>
      <c r="Q710" t="str">
        <f>CONCATENATE(C710,E710,G710,I710)</f>
        <v>13</v>
      </c>
    </row>
    <row r="711" spans="1:17" x14ac:dyDescent="0.25">
      <c r="A711">
        <v>2363</v>
      </c>
      <c r="B711">
        <v>179.94099</v>
      </c>
      <c r="C711" s="2">
        <v>1</v>
      </c>
      <c r="F711">
        <v>163.643371</v>
      </c>
      <c r="G711" s="3">
        <v>3</v>
      </c>
      <c r="P711">
        <v>2</v>
      </c>
      <c r="Q711" t="str">
        <f>CONCATENATE(C711,E711,G711,I711)</f>
        <v>13</v>
      </c>
    </row>
    <row r="712" spans="1:17" x14ac:dyDescent="0.25">
      <c r="A712">
        <v>2364</v>
      </c>
      <c r="B712">
        <v>179.94099</v>
      </c>
      <c r="C712" s="2">
        <v>1</v>
      </c>
      <c r="F712">
        <v>163.70836199999999</v>
      </c>
      <c r="G712" s="3">
        <v>3</v>
      </c>
      <c r="P712">
        <v>2</v>
      </c>
      <c r="Q712" t="str">
        <f>CONCATENATE(C712,E712,G712,I712)</f>
        <v>13</v>
      </c>
    </row>
    <row r="713" spans="1:17" x14ac:dyDescent="0.25">
      <c r="A713">
        <v>2365</v>
      </c>
      <c r="B713">
        <v>179.94099</v>
      </c>
      <c r="C713" s="2">
        <v>1</v>
      </c>
      <c r="F713">
        <v>163.90312499999999</v>
      </c>
      <c r="G713" s="3">
        <v>3</v>
      </c>
      <c r="P713">
        <v>2</v>
      </c>
      <c r="Q713" t="str">
        <f>CONCATENATE(C713,E713,G713,I713)</f>
        <v>13</v>
      </c>
    </row>
    <row r="714" spans="1:17" x14ac:dyDescent="0.25">
      <c r="A714">
        <v>2366</v>
      </c>
      <c r="B714">
        <v>179.94099</v>
      </c>
      <c r="C714" s="2">
        <v>1</v>
      </c>
      <c r="F714">
        <v>163.90312499999999</v>
      </c>
      <c r="G714" s="3">
        <v>3</v>
      </c>
      <c r="P714">
        <v>2</v>
      </c>
      <c r="Q714" t="str">
        <f>CONCATENATE(C714,E714,G714,I714)</f>
        <v>13</v>
      </c>
    </row>
    <row r="715" spans="1:17" x14ac:dyDescent="0.25">
      <c r="A715">
        <v>2367</v>
      </c>
      <c r="B715">
        <v>179.94099</v>
      </c>
      <c r="C715" s="2">
        <v>1</v>
      </c>
      <c r="F715">
        <v>163.96811600000001</v>
      </c>
      <c r="G715" s="3">
        <v>3</v>
      </c>
      <c r="H715">
        <v>172.01943899999998</v>
      </c>
      <c r="I715" s="1">
        <v>4</v>
      </c>
      <c r="P715">
        <v>3</v>
      </c>
      <c r="Q715" t="str">
        <f>CONCATENATE(C715,E715,G715,I715)</f>
        <v>134</v>
      </c>
    </row>
    <row r="716" spans="1:17" x14ac:dyDescent="0.25">
      <c r="A716">
        <v>2368</v>
      </c>
      <c r="B716">
        <v>179.94099</v>
      </c>
      <c r="C716" s="2">
        <v>1</v>
      </c>
      <c r="H716">
        <v>172.01943899999998</v>
      </c>
      <c r="I716" s="1">
        <v>4</v>
      </c>
      <c r="P716">
        <v>2</v>
      </c>
      <c r="Q716" t="str">
        <f>CONCATENATE(C716,E716,G716,I716)</f>
        <v>14</v>
      </c>
    </row>
    <row r="717" spans="1:17" x14ac:dyDescent="0.25">
      <c r="A717">
        <v>2369</v>
      </c>
      <c r="B717">
        <v>179.94099</v>
      </c>
      <c r="C717" s="2">
        <v>1</v>
      </c>
      <c r="H717">
        <v>172.01943899999998</v>
      </c>
      <c r="I717" s="1">
        <v>4</v>
      </c>
      <c r="P717">
        <v>2</v>
      </c>
      <c r="Q717" t="str">
        <f>CONCATENATE(C717,E717,G717,I717)</f>
        <v>14</v>
      </c>
    </row>
    <row r="718" spans="1:17" x14ac:dyDescent="0.25">
      <c r="A718">
        <v>2370</v>
      </c>
      <c r="B718">
        <v>179.94099</v>
      </c>
      <c r="C718" s="2">
        <v>1</v>
      </c>
      <c r="H718">
        <v>172.01943899999998</v>
      </c>
      <c r="I718" s="1">
        <v>4</v>
      </c>
      <c r="P718">
        <v>2</v>
      </c>
      <c r="Q718" t="str">
        <f>CONCATENATE(C718,E718,G718,I718)</f>
        <v>14</v>
      </c>
    </row>
    <row r="719" spans="1:17" x14ac:dyDescent="0.25">
      <c r="A719">
        <v>2371</v>
      </c>
      <c r="B719">
        <v>179.94099</v>
      </c>
      <c r="C719" s="2">
        <v>1</v>
      </c>
      <c r="H719">
        <v>172.01943899999998</v>
      </c>
      <c r="I719" s="1">
        <v>4</v>
      </c>
      <c r="P719">
        <v>2</v>
      </c>
      <c r="Q719" t="str">
        <f>CONCATENATE(C719,E719,G719,I719)</f>
        <v>14</v>
      </c>
    </row>
    <row r="720" spans="1:17" x14ac:dyDescent="0.25">
      <c r="A720">
        <v>2372</v>
      </c>
      <c r="B720">
        <v>179.94099</v>
      </c>
      <c r="C720" s="2">
        <v>1</v>
      </c>
      <c r="H720">
        <v>172.01943899999998</v>
      </c>
      <c r="I720" s="1">
        <v>4</v>
      </c>
      <c r="P720">
        <v>2</v>
      </c>
      <c r="Q720" t="str">
        <f>CONCATENATE(C720,E720,G720,I720)</f>
        <v>14</v>
      </c>
    </row>
    <row r="721" spans="1:17" x14ac:dyDescent="0.25">
      <c r="A721">
        <v>2373</v>
      </c>
      <c r="B721">
        <v>179.94099</v>
      </c>
      <c r="C721" s="2">
        <v>1</v>
      </c>
      <c r="H721">
        <v>172.01943899999998</v>
      </c>
      <c r="I721" s="1">
        <v>4</v>
      </c>
      <c r="P721">
        <v>2</v>
      </c>
      <c r="Q721" t="str">
        <f>CONCATENATE(C721,E721,G721,I721)</f>
        <v>14</v>
      </c>
    </row>
    <row r="722" spans="1:17" x14ac:dyDescent="0.25">
      <c r="A722">
        <v>2374</v>
      </c>
      <c r="B722">
        <v>180.39550499999999</v>
      </c>
      <c r="C722" s="2">
        <v>1</v>
      </c>
      <c r="H722">
        <v>172.01943899999998</v>
      </c>
      <c r="I722" s="1">
        <v>4</v>
      </c>
      <c r="P722">
        <v>2</v>
      </c>
      <c r="Q722" t="str">
        <f>CONCATENATE(C722,E722,G722,I722)</f>
        <v>14</v>
      </c>
    </row>
    <row r="723" spans="1:17" x14ac:dyDescent="0.25">
      <c r="A723">
        <v>2375</v>
      </c>
      <c r="H723">
        <v>172.01943899999998</v>
      </c>
      <c r="I723" s="1">
        <v>4</v>
      </c>
      <c r="P723">
        <v>1</v>
      </c>
      <c r="Q723" t="str">
        <f>CONCATENATE(C723,E723,G723,I723)</f>
        <v>4</v>
      </c>
    </row>
    <row r="724" spans="1:17" x14ac:dyDescent="0.25">
      <c r="A724">
        <v>2376</v>
      </c>
      <c r="H724">
        <v>172.01943899999998</v>
      </c>
      <c r="I724" s="1">
        <v>4</v>
      </c>
      <c r="P724">
        <v>1</v>
      </c>
      <c r="Q724" t="str">
        <f>CONCATENATE(C724,E724,G724,I724)</f>
        <v>4</v>
      </c>
    </row>
    <row r="725" spans="1:17" x14ac:dyDescent="0.25">
      <c r="A725">
        <v>2377</v>
      </c>
      <c r="D725">
        <v>188.187288</v>
      </c>
      <c r="E725" s="4">
        <v>2</v>
      </c>
      <c r="H725">
        <v>172.01943899999998</v>
      </c>
      <c r="I725" s="1">
        <v>4</v>
      </c>
      <c r="P725">
        <v>2</v>
      </c>
      <c r="Q725" t="str">
        <f>CONCATENATE(C725,E725,G725,I725)</f>
        <v>24</v>
      </c>
    </row>
    <row r="726" spans="1:17" x14ac:dyDescent="0.25">
      <c r="A726">
        <v>2378</v>
      </c>
      <c r="D726">
        <v>188.187288</v>
      </c>
      <c r="E726" s="4">
        <v>2</v>
      </c>
      <c r="H726">
        <v>172.08443</v>
      </c>
      <c r="I726" s="1">
        <v>4</v>
      </c>
      <c r="P726">
        <v>2</v>
      </c>
      <c r="Q726" t="str">
        <f>CONCATENATE(C726,E726,G726,I726)</f>
        <v>24</v>
      </c>
    </row>
    <row r="727" spans="1:17" x14ac:dyDescent="0.25">
      <c r="A727">
        <v>2379</v>
      </c>
      <c r="D727">
        <v>188.187288</v>
      </c>
      <c r="E727" s="4">
        <v>2</v>
      </c>
      <c r="H727">
        <v>172.08443</v>
      </c>
      <c r="I727" s="1">
        <v>4</v>
      </c>
      <c r="P727">
        <v>2</v>
      </c>
      <c r="Q727" t="str">
        <f>CONCATENATE(C727,E727,G727,I727)</f>
        <v>24</v>
      </c>
    </row>
    <row r="728" spans="1:17" x14ac:dyDescent="0.25">
      <c r="A728">
        <v>2380</v>
      </c>
      <c r="D728">
        <v>188.187288</v>
      </c>
      <c r="E728" s="4">
        <v>2</v>
      </c>
      <c r="H728">
        <v>172.08443</v>
      </c>
      <c r="I728" s="1">
        <v>4</v>
      </c>
      <c r="P728">
        <v>2</v>
      </c>
      <c r="Q728" t="str">
        <f>CONCATENATE(C728,E728,G728,I728)</f>
        <v>24</v>
      </c>
    </row>
    <row r="729" spans="1:17" x14ac:dyDescent="0.25">
      <c r="A729">
        <v>2381</v>
      </c>
      <c r="D729">
        <v>188.187288</v>
      </c>
      <c r="E729" s="4">
        <v>2</v>
      </c>
      <c r="H729">
        <v>172.149314</v>
      </c>
      <c r="I729" s="1">
        <v>4</v>
      </c>
      <c r="P729">
        <v>2</v>
      </c>
      <c r="Q729" t="str">
        <f>CONCATENATE(C729,E729,G729,I729)</f>
        <v>24</v>
      </c>
    </row>
    <row r="730" spans="1:17" x14ac:dyDescent="0.25">
      <c r="A730">
        <v>2382</v>
      </c>
      <c r="D730">
        <v>188.187288</v>
      </c>
      <c r="E730" s="4">
        <v>2</v>
      </c>
      <c r="H730">
        <v>172.149314</v>
      </c>
      <c r="I730" s="1">
        <v>4</v>
      </c>
      <c r="P730">
        <v>2</v>
      </c>
      <c r="Q730" t="str">
        <f>CONCATENATE(C730,E730,G730,I730)</f>
        <v>24</v>
      </c>
    </row>
    <row r="731" spans="1:17" x14ac:dyDescent="0.25">
      <c r="A731">
        <v>2383</v>
      </c>
      <c r="D731">
        <v>188.187288</v>
      </c>
      <c r="E731" s="4">
        <v>2</v>
      </c>
      <c r="H731">
        <v>172.149314</v>
      </c>
      <c r="I731" s="1">
        <v>4</v>
      </c>
      <c r="P731">
        <v>2</v>
      </c>
      <c r="Q731" t="str">
        <f>CONCATENATE(C731,E731,G731,I731)</f>
        <v>24</v>
      </c>
    </row>
    <row r="732" spans="1:17" x14ac:dyDescent="0.25">
      <c r="A732">
        <v>2384</v>
      </c>
      <c r="D732">
        <v>188.187288</v>
      </c>
      <c r="E732" s="4">
        <v>2</v>
      </c>
      <c r="H732">
        <v>172.40906799999999</v>
      </c>
      <c r="I732" s="1">
        <v>4</v>
      </c>
      <c r="P732">
        <v>2</v>
      </c>
      <c r="Q732" t="str">
        <f>CONCATENATE(C732,E732,G732,I732)</f>
        <v>24</v>
      </c>
    </row>
    <row r="733" spans="1:17" x14ac:dyDescent="0.25">
      <c r="A733">
        <v>2385</v>
      </c>
      <c r="D733">
        <v>188.187288</v>
      </c>
      <c r="E733" s="4">
        <v>2</v>
      </c>
      <c r="H733">
        <v>172.40906799999999</v>
      </c>
      <c r="I733" s="1">
        <v>4</v>
      </c>
      <c r="P733">
        <v>2</v>
      </c>
      <c r="Q733" t="str">
        <f>CONCATENATE(C733,E733,G733,I733)</f>
        <v>24</v>
      </c>
    </row>
    <row r="734" spans="1:17" x14ac:dyDescent="0.25">
      <c r="A734">
        <v>2386</v>
      </c>
      <c r="D734">
        <v>188.187288</v>
      </c>
      <c r="E734" s="4">
        <v>2</v>
      </c>
      <c r="H734">
        <v>172.40906799999999</v>
      </c>
      <c r="I734" s="1">
        <v>4</v>
      </c>
      <c r="P734">
        <v>2</v>
      </c>
      <c r="Q734" t="str">
        <f>CONCATENATE(C734,E734,G734,I734)</f>
        <v>24</v>
      </c>
    </row>
    <row r="735" spans="1:17" x14ac:dyDescent="0.25">
      <c r="A735">
        <v>2387</v>
      </c>
      <c r="D735">
        <v>188.187288</v>
      </c>
      <c r="E735" s="4">
        <v>2</v>
      </c>
      <c r="H735">
        <v>172.40906799999999</v>
      </c>
      <c r="I735" s="1">
        <v>4</v>
      </c>
      <c r="P735">
        <v>2</v>
      </c>
      <c r="Q735" t="str">
        <f>CONCATENATE(C735,E735,G735,I735)</f>
        <v>24</v>
      </c>
    </row>
    <row r="736" spans="1:17" x14ac:dyDescent="0.25">
      <c r="A736">
        <v>2388</v>
      </c>
      <c r="D736">
        <v>188.187288</v>
      </c>
      <c r="E736" s="4">
        <v>2</v>
      </c>
      <c r="H736">
        <v>172.40906799999999</v>
      </c>
      <c r="I736" s="1">
        <v>4</v>
      </c>
      <c r="P736">
        <v>2</v>
      </c>
      <c r="Q736" t="str">
        <f>CONCATENATE(C736,E736,G736,I736)</f>
        <v>24</v>
      </c>
    </row>
    <row r="737" spans="1:17" x14ac:dyDescent="0.25">
      <c r="A737">
        <v>2389</v>
      </c>
      <c r="D737">
        <v>188.187288</v>
      </c>
      <c r="E737" s="4">
        <v>2</v>
      </c>
      <c r="H737">
        <v>172.40906799999999</v>
      </c>
      <c r="I737" s="1">
        <v>4</v>
      </c>
      <c r="P737">
        <v>2</v>
      </c>
      <c r="Q737" t="str">
        <f>CONCATENATE(C737,E737,G737,I737)</f>
        <v>24</v>
      </c>
    </row>
    <row r="738" spans="1:17" x14ac:dyDescent="0.25">
      <c r="A738">
        <v>2390</v>
      </c>
      <c r="D738">
        <v>188.187288</v>
      </c>
      <c r="E738" s="4">
        <v>2</v>
      </c>
      <c r="H738">
        <v>172.40906799999999</v>
      </c>
      <c r="I738" s="1">
        <v>4</v>
      </c>
      <c r="P738">
        <v>2</v>
      </c>
      <c r="Q738" t="str">
        <f>CONCATENATE(C738,E738,G738,I738)</f>
        <v>24</v>
      </c>
    </row>
    <row r="739" spans="1:17" x14ac:dyDescent="0.25">
      <c r="A739">
        <v>2391</v>
      </c>
      <c r="D739">
        <v>188.187288</v>
      </c>
      <c r="E739" s="4">
        <v>2</v>
      </c>
      <c r="F739">
        <v>180.39550499999999</v>
      </c>
      <c r="G739" s="3">
        <v>3</v>
      </c>
      <c r="H739">
        <v>172.53894700000001</v>
      </c>
      <c r="I739" s="1">
        <v>4</v>
      </c>
      <c r="P739">
        <v>3</v>
      </c>
      <c r="Q739" t="str">
        <f>CONCATENATE(C739,E739,G739,I739)</f>
        <v>234</v>
      </c>
    </row>
    <row r="740" spans="1:17" x14ac:dyDescent="0.25">
      <c r="A740">
        <v>2392</v>
      </c>
      <c r="D740">
        <v>188.187288</v>
      </c>
      <c r="E740" s="4">
        <v>2</v>
      </c>
      <c r="F740">
        <v>180.39550499999999</v>
      </c>
      <c r="G740" s="3">
        <v>3</v>
      </c>
      <c r="H740">
        <v>172.53894700000001</v>
      </c>
      <c r="I740" s="1">
        <v>4</v>
      </c>
      <c r="P740">
        <v>3</v>
      </c>
      <c r="Q740" t="str">
        <f>CONCATENATE(C740,E740,G740,I740)</f>
        <v>234</v>
      </c>
    </row>
    <row r="741" spans="1:17" x14ac:dyDescent="0.25">
      <c r="A741">
        <v>2393</v>
      </c>
      <c r="D741">
        <v>188.187288</v>
      </c>
      <c r="E741" s="4">
        <v>2</v>
      </c>
      <c r="F741">
        <v>180.39550499999999</v>
      </c>
      <c r="G741" s="3">
        <v>3</v>
      </c>
      <c r="H741">
        <v>172.733711</v>
      </c>
      <c r="I741" s="1">
        <v>4</v>
      </c>
      <c r="P741">
        <v>3</v>
      </c>
      <c r="Q741" t="str">
        <f>CONCATENATE(C741,E741,G741,I741)</f>
        <v>234</v>
      </c>
    </row>
    <row r="742" spans="1:17" x14ac:dyDescent="0.25">
      <c r="A742">
        <v>2394</v>
      </c>
      <c r="D742">
        <v>188.187288</v>
      </c>
      <c r="E742" s="4">
        <v>2</v>
      </c>
      <c r="F742">
        <v>180.39550499999999</v>
      </c>
      <c r="G742" s="3">
        <v>3</v>
      </c>
      <c r="H742">
        <v>172.733711</v>
      </c>
      <c r="I742" s="1">
        <v>4</v>
      </c>
      <c r="P742">
        <v>3</v>
      </c>
      <c r="Q742" t="str">
        <f>CONCATENATE(C742,E742,G742,I742)</f>
        <v>234</v>
      </c>
    </row>
    <row r="743" spans="1:17" x14ac:dyDescent="0.25">
      <c r="A743">
        <v>2395</v>
      </c>
      <c r="D743">
        <v>188.187288</v>
      </c>
      <c r="E743" s="4">
        <v>2</v>
      </c>
      <c r="F743">
        <v>180.39550499999999</v>
      </c>
      <c r="G743" s="3">
        <v>3</v>
      </c>
      <c r="H743">
        <v>172.92847</v>
      </c>
      <c r="I743" s="1">
        <v>4</v>
      </c>
      <c r="P743">
        <v>3</v>
      </c>
      <c r="Q743" t="str">
        <f>CONCATENATE(C743,E743,G743,I743)</f>
        <v>234</v>
      </c>
    </row>
    <row r="744" spans="1:17" x14ac:dyDescent="0.25">
      <c r="A744">
        <v>2396</v>
      </c>
      <c r="D744">
        <v>188.187288</v>
      </c>
      <c r="E744" s="4">
        <v>2</v>
      </c>
      <c r="F744">
        <v>180.39550499999999</v>
      </c>
      <c r="G744" s="3">
        <v>3</v>
      </c>
      <c r="H744">
        <v>172.92847</v>
      </c>
      <c r="I744" s="1">
        <v>4</v>
      </c>
      <c r="P744">
        <v>3</v>
      </c>
      <c r="Q744" t="str">
        <f>CONCATENATE(C744,E744,G744,I744)</f>
        <v>234</v>
      </c>
    </row>
    <row r="745" spans="1:17" x14ac:dyDescent="0.25">
      <c r="A745">
        <v>2397</v>
      </c>
      <c r="D745">
        <v>188.187288</v>
      </c>
      <c r="E745" s="4">
        <v>2</v>
      </c>
      <c r="F745">
        <v>180.39550499999999</v>
      </c>
      <c r="G745" s="3">
        <v>3</v>
      </c>
      <c r="P745">
        <v>2</v>
      </c>
      <c r="Q745" t="str">
        <f>CONCATENATE(C745,E745,G745,I745)</f>
        <v>23</v>
      </c>
    </row>
    <row r="746" spans="1:17" x14ac:dyDescent="0.25">
      <c r="A746">
        <v>2398</v>
      </c>
      <c r="D746">
        <v>188.187288</v>
      </c>
      <c r="E746" s="4">
        <v>2</v>
      </c>
      <c r="F746">
        <v>180.39550499999999</v>
      </c>
      <c r="G746" s="3">
        <v>3</v>
      </c>
      <c r="P746">
        <v>2</v>
      </c>
      <c r="Q746" t="str">
        <f>CONCATENATE(C746,E746,G746,I746)</f>
        <v>23</v>
      </c>
    </row>
    <row r="747" spans="1:17" x14ac:dyDescent="0.25">
      <c r="A747">
        <v>2399</v>
      </c>
      <c r="D747">
        <v>188.187288</v>
      </c>
      <c r="E747" s="4">
        <v>2</v>
      </c>
      <c r="F747">
        <v>180.39550499999999</v>
      </c>
      <c r="G747" s="3">
        <v>3</v>
      </c>
      <c r="P747">
        <v>2</v>
      </c>
      <c r="Q747" t="str">
        <f>CONCATENATE(C747,E747,G747,I747)</f>
        <v>23</v>
      </c>
    </row>
    <row r="748" spans="1:17" x14ac:dyDescent="0.25">
      <c r="A748">
        <v>2400</v>
      </c>
      <c r="D748">
        <v>188.187288</v>
      </c>
      <c r="E748" s="4">
        <v>2</v>
      </c>
      <c r="F748">
        <v>180.39550499999999</v>
      </c>
      <c r="G748" s="3">
        <v>3</v>
      </c>
      <c r="P748">
        <v>2</v>
      </c>
      <c r="Q748" t="str">
        <f>CONCATENATE(C748,E748,G748,I748)</f>
        <v>23</v>
      </c>
    </row>
    <row r="749" spans="1:17" x14ac:dyDescent="0.25">
      <c r="A749">
        <v>2401</v>
      </c>
      <c r="B749">
        <v>195.784198</v>
      </c>
      <c r="C749" s="2">
        <v>1</v>
      </c>
      <c r="D749">
        <v>188.187288</v>
      </c>
      <c r="E749" s="4">
        <v>2</v>
      </c>
      <c r="F749">
        <v>180.39550499999999</v>
      </c>
      <c r="G749" s="3">
        <v>3</v>
      </c>
      <c r="P749">
        <v>3</v>
      </c>
      <c r="Q749" t="str">
        <f>CONCATENATE(C749,E749,G749,I749)</f>
        <v>123</v>
      </c>
    </row>
    <row r="750" spans="1:17" x14ac:dyDescent="0.25">
      <c r="A750">
        <v>2402</v>
      </c>
      <c r="B750">
        <v>195.784198</v>
      </c>
      <c r="C750" s="2">
        <v>1</v>
      </c>
      <c r="D750">
        <v>188.187288</v>
      </c>
      <c r="E750" s="4">
        <v>2</v>
      </c>
      <c r="F750">
        <v>180.39550499999999</v>
      </c>
      <c r="G750" s="3">
        <v>3</v>
      </c>
      <c r="P750">
        <v>3</v>
      </c>
      <c r="Q750" t="str">
        <f>CONCATENATE(C750,E750,G750,I750)</f>
        <v>123</v>
      </c>
    </row>
    <row r="751" spans="1:17" x14ac:dyDescent="0.25">
      <c r="A751">
        <v>2403</v>
      </c>
      <c r="B751">
        <v>195.784198</v>
      </c>
      <c r="C751" s="2">
        <v>1</v>
      </c>
      <c r="D751">
        <v>188.836566</v>
      </c>
      <c r="E751" s="4">
        <v>2</v>
      </c>
      <c r="F751">
        <v>180.39550499999999</v>
      </c>
      <c r="G751" s="3">
        <v>3</v>
      </c>
      <c r="P751">
        <v>3</v>
      </c>
      <c r="Q751" t="str">
        <f>CONCATENATE(C751,E751,G751,I751)</f>
        <v>123</v>
      </c>
    </row>
    <row r="752" spans="1:17" x14ac:dyDescent="0.25">
      <c r="A752">
        <v>2404</v>
      </c>
      <c r="B752">
        <v>195.784198</v>
      </c>
      <c r="C752" s="2">
        <v>1</v>
      </c>
      <c r="F752">
        <v>180.39550499999999</v>
      </c>
      <c r="G752" s="3">
        <v>3</v>
      </c>
      <c r="P752">
        <v>2</v>
      </c>
      <c r="Q752" t="str">
        <f>CONCATENATE(C752,E752,G752,I752)</f>
        <v>13</v>
      </c>
    </row>
    <row r="753" spans="1:17" x14ac:dyDescent="0.25">
      <c r="A753">
        <v>2405</v>
      </c>
      <c r="B753">
        <v>195.784198</v>
      </c>
      <c r="C753" s="2">
        <v>1</v>
      </c>
      <c r="F753">
        <v>180.39550499999999</v>
      </c>
      <c r="G753" s="3">
        <v>3</v>
      </c>
      <c r="P753">
        <v>2</v>
      </c>
      <c r="Q753" t="str">
        <f>CONCATENATE(C753,E753,G753,I753)</f>
        <v>13</v>
      </c>
    </row>
    <row r="754" spans="1:17" x14ac:dyDescent="0.25">
      <c r="A754">
        <v>2406</v>
      </c>
      <c r="B754">
        <v>195.784198</v>
      </c>
      <c r="C754" s="2">
        <v>1</v>
      </c>
      <c r="F754">
        <v>180.52538200000001</v>
      </c>
      <c r="G754" s="3">
        <v>3</v>
      </c>
      <c r="P754">
        <v>2</v>
      </c>
      <c r="Q754" t="str">
        <f>CONCATENATE(C754,E754,G754,I754)</f>
        <v>13</v>
      </c>
    </row>
    <row r="755" spans="1:17" x14ac:dyDescent="0.25">
      <c r="A755">
        <v>2407</v>
      </c>
      <c r="B755">
        <v>195.784198</v>
      </c>
      <c r="C755" s="2">
        <v>1</v>
      </c>
      <c r="F755">
        <v>180.85002299999999</v>
      </c>
      <c r="G755" s="3">
        <v>3</v>
      </c>
      <c r="P755">
        <v>2</v>
      </c>
      <c r="Q755" t="str">
        <f>CONCATENATE(C755,E755,G755,I755)</f>
        <v>13</v>
      </c>
    </row>
    <row r="756" spans="1:17" x14ac:dyDescent="0.25">
      <c r="A756">
        <v>2408</v>
      </c>
      <c r="B756">
        <v>195.784198</v>
      </c>
      <c r="C756" s="2">
        <v>1</v>
      </c>
      <c r="F756">
        <v>180.85002299999999</v>
      </c>
      <c r="G756" s="3">
        <v>3</v>
      </c>
      <c r="P756">
        <v>2</v>
      </c>
      <c r="Q756" t="str">
        <f>CONCATENATE(C756,E756,G756,I756)</f>
        <v>13</v>
      </c>
    </row>
    <row r="757" spans="1:17" x14ac:dyDescent="0.25">
      <c r="A757">
        <v>2409</v>
      </c>
      <c r="B757">
        <v>195.784198</v>
      </c>
      <c r="C757" s="2">
        <v>1</v>
      </c>
      <c r="F757">
        <v>180.85002299999999</v>
      </c>
      <c r="G757" s="3">
        <v>3</v>
      </c>
      <c r="P757">
        <v>2</v>
      </c>
      <c r="Q757" t="str">
        <f>CONCATENATE(C757,E757,G757,I757)</f>
        <v>13</v>
      </c>
    </row>
    <row r="758" spans="1:17" x14ac:dyDescent="0.25">
      <c r="A758">
        <v>2410</v>
      </c>
      <c r="B758">
        <v>195.784198</v>
      </c>
      <c r="C758" s="2">
        <v>1</v>
      </c>
      <c r="F758">
        <v>180.85002299999999</v>
      </c>
      <c r="G758" s="3">
        <v>3</v>
      </c>
      <c r="P758">
        <v>2</v>
      </c>
      <c r="Q758" t="str">
        <f>CONCATENATE(C758,E758,G758,I758)</f>
        <v>13</v>
      </c>
    </row>
    <row r="759" spans="1:17" x14ac:dyDescent="0.25">
      <c r="A759">
        <v>2411</v>
      </c>
      <c r="B759">
        <v>195.784198</v>
      </c>
      <c r="C759" s="2">
        <v>1</v>
      </c>
      <c r="F759">
        <v>180.85002299999999</v>
      </c>
      <c r="G759" s="3">
        <v>3</v>
      </c>
      <c r="P759">
        <v>2</v>
      </c>
      <c r="Q759" t="str">
        <f>CONCATENATE(C759,E759,G759,I759)</f>
        <v>13</v>
      </c>
    </row>
    <row r="760" spans="1:17" x14ac:dyDescent="0.25">
      <c r="A760">
        <v>2412</v>
      </c>
      <c r="B760">
        <v>195.784198</v>
      </c>
      <c r="C760" s="2">
        <v>1</v>
      </c>
      <c r="F760">
        <v>180.85002299999999</v>
      </c>
      <c r="G760" s="3">
        <v>3</v>
      </c>
      <c r="P760">
        <v>2</v>
      </c>
      <c r="Q760" t="str">
        <f>CONCATENATE(C760,E760,G760,I760)</f>
        <v>13</v>
      </c>
    </row>
    <row r="761" spans="1:17" x14ac:dyDescent="0.25">
      <c r="A761">
        <v>2413</v>
      </c>
      <c r="B761">
        <v>195.784198</v>
      </c>
      <c r="C761" s="2">
        <v>1</v>
      </c>
      <c r="F761">
        <v>180.97989999999999</v>
      </c>
      <c r="G761" s="3">
        <v>3</v>
      </c>
      <c r="P761">
        <v>2</v>
      </c>
      <c r="Q761" t="str">
        <f>CONCATENATE(C761,E761,G761,I761)</f>
        <v>13</v>
      </c>
    </row>
    <row r="762" spans="1:17" x14ac:dyDescent="0.25">
      <c r="A762">
        <v>2414</v>
      </c>
      <c r="B762">
        <v>195.784198</v>
      </c>
      <c r="C762" s="2">
        <v>1</v>
      </c>
      <c r="F762">
        <v>180.97989999999999</v>
      </c>
      <c r="G762" s="3">
        <v>3</v>
      </c>
      <c r="P762">
        <v>2</v>
      </c>
      <c r="Q762" t="str">
        <f>CONCATENATE(C762,E762,G762,I762)</f>
        <v>13</v>
      </c>
    </row>
    <row r="763" spans="1:17" x14ac:dyDescent="0.25">
      <c r="A763">
        <v>2415</v>
      </c>
      <c r="B763">
        <v>195.784198</v>
      </c>
      <c r="C763" s="2">
        <v>1</v>
      </c>
      <c r="F763">
        <v>180.97989999999999</v>
      </c>
      <c r="G763" s="3">
        <v>3</v>
      </c>
      <c r="P763">
        <v>2</v>
      </c>
      <c r="Q763" t="str">
        <f>CONCATENATE(C763,E763,G763,I763)</f>
        <v>13</v>
      </c>
    </row>
    <row r="764" spans="1:17" x14ac:dyDescent="0.25">
      <c r="A764">
        <v>2416</v>
      </c>
      <c r="B764">
        <v>195.784198</v>
      </c>
      <c r="C764" s="2">
        <v>1</v>
      </c>
      <c r="F764">
        <v>180.97989999999999</v>
      </c>
      <c r="G764" s="3">
        <v>3</v>
      </c>
      <c r="P764">
        <v>2</v>
      </c>
      <c r="Q764" t="str">
        <f>CONCATENATE(C764,E764,G764,I764)</f>
        <v>13</v>
      </c>
    </row>
    <row r="765" spans="1:17" x14ac:dyDescent="0.25">
      <c r="A765">
        <v>2417</v>
      </c>
      <c r="B765">
        <v>195.784198</v>
      </c>
      <c r="C765" s="2">
        <v>1</v>
      </c>
      <c r="F765">
        <v>180.97989999999999</v>
      </c>
      <c r="G765" s="3">
        <v>3</v>
      </c>
      <c r="P765">
        <v>2</v>
      </c>
      <c r="Q765" t="str">
        <f>CONCATENATE(C765,E765,G765,I765)</f>
        <v>13</v>
      </c>
    </row>
    <row r="766" spans="1:17" x14ac:dyDescent="0.25">
      <c r="A766">
        <v>2418</v>
      </c>
      <c r="B766">
        <v>195.784198</v>
      </c>
      <c r="C766" s="2">
        <v>1</v>
      </c>
      <c r="F766">
        <v>180.97989999999999</v>
      </c>
      <c r="G766" s="3">
        <v>3</v>
      </c>
      <c r="H766">
        <v>189.550838</v>
      </c>
      <c r="I766" s="1">
        <v>4</v>
      </c>
      <c r="P766">
        <v>3</v>
      </c>
      <c r="Q766" t="str">
        <f>CONCATENATE(C766,E766,G766,I766)</f>
        <v>134</v>
      </c>
    </row>
    <row r="767" spans="1:17" x14ac:dyDescent="0.25">
      <c r="A767">
        <v>2419</v>
      </c>
      <c r="B767">
        <v>195.784198</v>
      </c>
      <c r="C767" s="2">
        <v>1</v>
      </c>
      <c r="F767">
        <v>180.97989999999999</v>
      </c>
      <c r="G767" s="3">
        <v>3</v>
      </c>
      <c r="H767">
        <v>189.550838</v>
      </c>
      <c r="I767" s="1">
        <v>4</v>
      </c>
      <c r="P767">
        <v>3</v>
      </c>
      <c r="Q767" t="str">
        <f>CONCATENATE(C767,E767,G767,I767)</f>
        <v>134</v>
      </c>
    </row>
    <row r="768" spans="1:17" x14ac:dyDescent="0.25">
      <c r="A768">
        <v>2420</v>
      </c>
      <c r="B768">
        <v>195.784198</v>
      </c>
      <c r="C768" s="2">
        <v>1</v>
      </c>
      <c r="F768">
        <v>181.49941000000001</v>
      </c>
      <c r="G768" s="3">
        <v>3</v>
      </c>
      <c r="H768">
        <v>189.550838</v>
      </c>
      <c r="I768" s="1">
        <v>4</v>
      </c>
      <c r="P768">
        <v>3</v>
      </c>
      <c r="Q768" t="str">
        <f>CONCATENATE(C768,E768,G768,I768)</f>
        <v>134</v>
      </c>
    </row>
    <row r="769" spans="1:17" x14ac:dyDescent="0.25">
      <c r="A769">
        <v>2421</v>
      </c>
      <c r="B769">
        <v>195.784198</v>
      </c>
      <c r="C769" s="2">
        <v>1</v>
      </c>
      <c r="H769">
        <v>189.550838</v>
      </c>
      <c r="I769" s="1">
        <v>4</v>
      </c>
      <c r="P769">
        <v>2</v>
      </c>
      <c r="Q769" t="str">
        <f>CONCATENATE(C769,E769,G769,I769)</f>
        <v>14</v>
      </c>
    </row>
    <row r="770" spans="1:17" x14ac:dyDescent="0.25">
      <c r="A770">
        <v>2422</v>
      </c>
      <c r="B770">
        <v>195.784198</v>
      </c>
      <c r="C770" s="2">
        <v>1</v>
      </c>
      <c r="H770">
        <v>189.550838</v>
      </c>
      <c r="I770" s="1">
        <v>4</v>
      </c>
      <c r="P770">
        <v>2</v>
      </c>
      <c r="Q770" t="str">
        <f>CONCATENATE(C770,E770,G770,I770)</f>
        <v>14</v>
      </c>
    </row>
    <row r="771" spans="1:17" x14ac:dyDescent="0.25">
      <c r="A771">
        <v>2423</v>
      </c>
      <c r="B771">
        <v>195.784198</v>
      </c>
      <c r="C771" s="2">
        <v>1</v>
      </c>
      <c r="H771">
        <v>189.550838</v>
      </c>
      <c r="I771" s="1">
        <v>4</v>
      </c>
      <c r="P771">
        <v>2</v>
      </c>
      <c r="Q771" t="str">
        <f>CONCATENATE(C771,E771,G771,I771)</f>
        <v>14</v>
      </c>
    </row>
    <row r="772" spans="1:17" x14ac:dyDescent="0.25">
      <c r="A772">
        <v>2424</v>
      </c>
      <c r="B772">
        <v>195.784198</v>
      </c>
      <c r="C772" s="2">
        <v>1</v>
      </c>
      <c r="H772">
        <v>189.550838</v>
      </c>
      <c r="I772" s="1">
        <v>4</v>
      </c>
      <c r="P772">
        <v>2</v>
      </c>
      <c r="Q772" t="str">
        <f>CONCATENATE(C772,E772,G772,I772)</f>
        <v>14</v>
      </c>
    </row>
    <row r="773" spans="1:17" x14ac:dyDescent="0.25">
      <c r="A773">
        <v>2425</v>
      </c>
      <c r="B773">
        <v>195.784198</v>
      </c>
      <c r="C773" s="2">
        <v>1</v>
      </c>
      <c r="H773">
        <v>189.550838</v>
      </c>
      <c r="I773" s="1">
        <v>4</v>
      </c>
      <c r="P773">
        <v>2</v>
      </c>
      <c r="Q773" t="str">
        <f>CONCATENATE(C773,E773,G773,I773)</f>
        <v>14</v>
      </c>
    </row>
    <row r="774" spans="1:17" x14ac:dyDescent="0.25">
      <c r="A774">
        <v>2426</v>
      </c>
      <c r="H774">
        <v>189.550838</v>
      </c>
      <c r="I774" s="1">
        <v>4</v>
      </c>
      <c r="P774">
        <v>1</v>
      </c>
      <c r="Q774" t="str">
        <f>CONCATENATE(C774,E774,G774,I774)</f>
        <v>4</v>
      </c>
    </row>
    <row r="775" spans="1:17" x14ac:dyDescent="0.25">
      <c r="A775">
        <v>2427</v>
      </c>
      <c r="D775">
        <v>204.70469900000001</v>
      </c>
      <c r="E775" s="4">
        <v>2</v>
      </c>
      <c r="H775">
        <v>189.550838</v>
      </c>
      <c r="I775" s="1">
        <v>4</v>
      </c>
      <c r="P775">
        <v>2</v>
      </c>
      <c r="Q775" t="str">
        <f>CONCATENATE(C775,E775,G775,I775)</f>
        <v>24</v>
      </c>
    </row>
    <row r="776" spans="1:17" x14ac:dyDescent="0.25">
      <c r="A776">
        <v>2428</v>
      </c>
      <c r="D776">
        <v>204.70469900000001</v>
      </c>
      <c r="E776" s="4">
        <v>2</v>
      </c>
      <c r="H776">
        <v>189.550838</v>
      </c>
      <c r="I776" s="1">
        <v>4</v>
      </c>
      <c r="P776">
        <v>2</v>
      </c>
      <c r="Q776" t="str">
        <f>CONCATENATE(C776,E776,G776,I776)</f>
        <v>24</v>
      </c>
    </row>
    <row r="777" spans="1:17" x14ac:dyDescent="0.25">
      <c r="A777">
        <v>2429</v>
      </c>
      <c r="D777">
        <v>204.70469900000001</v>
      </c>
      <c r="E777" s="4">
        <v>2</v>
      </c>
      <c r="H777">
        <v>189.550838</v>
      </c>
      <c r="I777" s="1">
        <v>4</v>
      </c>
      <c r="P777">
        <v>2</v>
      </c>
      <c r="Q777" t="str">
        <f>CONCATENATE(C777,E777,G777,I777)</f>
        <v>24</v>
      </c>
    </row>
    <row r="778" spans="1:17" x14ac:dyDescent="0.25">
      <c r="A778">
        <v>2430</v>
      </c>
      <c r="D778">
        <v>204.70469900000001</v>
      </c>
      <c r="E778" s="4">
        <v>2</v>
      </c>
      <c r="H778">
        <v>189.550838</v>
      </c>
      <c r="I778" s="1">
        <v>4</v>
      </c>
      <c r="P778">
        <v>2</v>
      </c>
      <c r="Q778" t="str">
        <f>CONCATENATE(C778,E778,G778,I778)</f>
        <v>24</v>
      </c>
    </row>
    <row r="779" spans="1:17" x14ac:dyDescent="0.25">
      <c r="A779">
        <v>2431</v>
      </c>
      <c r="D779">
        <v>204.70469900000001</v>
      </c>
      <c r="E779" s="4">
        <v>2</v>
      </c>
      <c r="H779">
        <v>189.550838</v>
      </c>
      <c r="I779" s="1">
        <v>4</v>
      </c>
      <c r="P779">
        <v>2</v>
      </c>
      <c r="Q779" t="str">
        <f>CONCATENATE(C779,E779,G779,I779)</f>
        <v>24</v>
      </c>
    </row>
    <row r="780" spans="1:17" x14ac:dyDescent="0.25">
      <c r="A780">
        <v>2432</v>
      </c>
      <c r="D780">
        <v>204.70469900000001</v>
      </c>
      <c r="E780" s="4">
        <v>2</v>
      </c>
      <c r="H780">
        <v>189.550838</v>
      </c>
      <c r="I780" s="1">
        <v>4</v>
      </c>
      <c r="P780">
        <v>2</v>
      </c>
      <c r="Q780" t="str">
        <f>CONCATENATE(C780,E780,G780,I780)</f>
        <v>24</v>
      </c>
    </row>
    <row r="781" spans="1:17" x14ac:dyDescent="0.25">
      <c r="A781">
        <v>2433</v>
      </c>
      <c r="D781">
        <v>204.70469900000001</v>
      </c>
      <c r="E781" s="4">
        <v>2</v>
      </c>
      <c r="H781">
        <v>189.615724</v>
      </c>
      <c r="I781" s="1">
        <v>4</v>
      </c>
      <c r="P781">
        <v>2</v>
      </c>
      <c r="Q781" t="str">
        <f>CONCATENATE(C781,E781,G781,I781)</f>
        <v>24</v>
      </c>
    </row>
    <row r="782" spans="1:17" x14ac:dyDescent="0.25">
      <c r="A782">
        <v>2434</v>
      </c>
      <c r="D782">
        <v>204.70469900000001</v>
      </c>
      <c r="E782" s="4">
        <v>2</v>
      </c>
      <c r="H782">
        <v>189.615724</v>
      </c>
      <c r="I782" s="1">
        <v>4</v>
      </c>
      <c r="P782">
        <v>2</v>
      </c>
      <c r="Q782" t="str">
        <f>CONCATENATE(C782,E782,G782,I782)</f>
        <v>24</v>
      </c>
    </row>
    <row r="783" spans="1:17" x14ac:dyDescent="0.25">
      <c r="A783">
        <v>2435</v>
      </c>
      <c r="D783">
        <v>204.70469900000001</v>
      </c>
      <c r="E783" s="4">
        <v>2</v>
      </c>
      <c r="H783">
        <v>189.74560099999999</v>
      </c>
      <c r="I783" s="1">
        <v>4</v>
      </c>
      <c r="P783">
        <v>2</v>
      </c>
      <c r="Q783" t="str">
        <f>CONCATENATE(C783,E783,G783,I783)</f>
        <v>24</v>
      </c>
    </row>
    <row r="784" spans="1:17" x14ac:dyDescent="0.25">
      <c r="A784">
        <v>2436</v>
      </c>
      <c r="D784">
        <v>204.70469900000001</v>
      </c>
      <c r="E784" s="4">
        <v>2</v>
      </c>
      <c r="H784">
        <v>189.74560099999999</v>
      </c>
      <c r="I784" s="1">
        <v>4</v>
      </c>
      <c r="P784">
        <v>2</v>
      </c>
      <c r="Q784" t="str">
        <f>CONCATENATE(C784,E784,G784,I784)</f>
        <v>24</v>
      </c>
    </row>
    <row r="785" spans="1:17" x14ac:dyDescent="0.25">
      <c r="A785">
        <v>2437</v>
      </c>
      <c r="D785">
        <v>204.70469900000001</v>
      </c>
      <c r="E785" s="4">
        <v>2</v>
      </c>
      <c r="H785">
        <v>189.74560099999999</v>
      </c>
      <c r="I785" s="1">
        <v>4</v>
      </c>
      <c r="P785">
        <v>2</v>
      </c>
      <c r="Q785" t="str">
        <f>CONCATENATE(C785,E785,G785,I785)</f>
        <v>24</v>
      </c>
    </row>
    <row r="786" spans="1:17" x14ac:dyDescent="0.25">
      <c r="A786">
        <v>2438</v>
      </c>
      <c r="D786">
        <v>204.70469900000001</v>
      </c>
      <c r="E786" s="4">
        <v>2</v>
      </c>
      <c r="H786">
        <v>189.74560099999999</v>
      </c>
      <c r="I786" s="1">
        <v>4</v>
      </c>
      <c r="P786">
        <v>2</v>
      </c>
      <c r="Q786" t="str">
        <f>CONCATENATE(C786,E786,G786,I786)</f>
        <v>24</v>
      </c>
    </row>
    <row r="787" spans="1:17" x14ac:dyDescent="0.25">
      <c r="A787">
        <v>2439</v>
      </c>
      <c r="D787">
        <v>204.70469900000001</v>
      </c>
      <c r="E787" s="4">
        <v>2</v>
      </c>
      <c r="H787">
        <v>189.74560099999999</v>
      </c>
      <c r="I787" s="1">
        <v>4</v>
      </c>
      <c r="P787">
        <v>2</v>
      </c>
      <c r="Q787" t="str">
        <f>CONCATENATE(C787,E787,G787,I787)</f>
        <v>24</v>
      </c>
    </row>
    <row r="788" spans="1:17" x14ac:dyDescent="0.25">
      <c r="A788">
        <v>2440</v>
      </c>
      <c r="D788">
        <v>204.70469900000001</v>
      </c>
      <c r="E788" s="4">
        <v>2</v>
      </c>
      <c r="H788">
        <v>190.20011600000001</v>
      </c>
      <c r="I788" s="1">
        <v>4</v>
      </c>
      <c r="P788">
        <v>2</v>
      </c>
      <c r="Q788" t="str">
        <f>CONCATENATE(C788,E788,G788,I788)</f>
        <v>24</v>
      </c>
    </row>
    <row r="789" spans="1:17" x14ac:dyDescent="0.25">
      <c r="A789">
        <v>2441</v>
      </c>
      <c r="D789">
        <v>204.70469900000001</v>
      </c>
      <c r="E789" s="4">
        <v>2</v>
      </c>
      <c r="H789">
        <v>190.20011600000001</v>
      </c>
      <c r="I789" s="1">
        <v>4</v>
      </c>
      <c r="P789">
        <v>2</v>
      </c>
      <c r="Q789" t="str">
        <f>CONCATENATE(C789,E789,G789,I789)</f>
        <v>24</v>
      </c>
    </row>
    <row r="790" spans="1:17" x14ac:dyDescent="0.25">
      <c r="A790">
        <v>2442</v>
      </c>
      <c r="D790">
        <v>204.70469900000001</v>
      </c>
      <c r="E790" s="4">
        <v>2</v>
      </c>
      <c r="F790">
        <v>198.121669</v>
      </c>
      <c r="G790" s="3">
        <v>3</v>
      </c>
      <c r="P790">
        <v>2</v>
      </c>
      <c r="Q790" t="str">
        <f>CONCATENATE(C790,E790,G790,I790)</f>
        <v>23</v>
      </c>
    </row>
    <row r="791" spans="1:17" x14ac:dyDescent="0.25">
      <c r="A791">
        <v>2443</v>
      </c>
      <c r="D791">
        <v>204.70469900000001</v>
      </c>
      <c r="E791" s="4">
        <v>2</v>
      </c>
      <c r="F791">
        <v>198.121669</v>
      </c>
      <c r="G791" s="3">
        <v>3</v>
      </c>
      <c r="P791">
        <v>2</v>
      </c>
      <c r="Q791" t="str">
        <f>CONCATENATE(C791,E791,G791,I791)</f>
        <v>23</v>
      </c>
    </row>
    <row r="792" spans="1:17" x14ac:dyDescent="0.25">
      <c r="A792">
        <v>2444</v>
      </c>
      <c r="D792">
        <v>204.70469900000001</v>
      </c>
      <c r="E792" s="4">
        <v>2</v>
      </c>
      <c r="F792">
        <v>198.121669</v>
      </c>
      <c r="G792" s="3">
        <v>3</v>
      </c>
      <c r="P792">
        <v>2</v>
      </c>
      <c r="Q792" t="str">
        <f>CONCATENATE(C792,E792,G792,I792)</f>
        <v>23</v>
      </c>
    </row>
    <row r="793" spans="1:17" x14ac:dyDescent="0.25">
      <c r="A793">
        <v>2445</v>
      </c>
      <c r="D793">
        <v>204.70469900000001</v>
      </c>
      <c r="E793" s="4">
        <v>2</v>
      </c>
      <c r="F793">
        <v>198.121669</v>
      </c>
      <c r="G793" s="3">
        <v>3</v>
      </c>
      <c r="P793">
        <v>2</v>
      </c>
      <c r="Q793" t="str">
        <f>CONCATENATE(C793,E793,G793,I793)</f>
        <v>23</v>
      </c>
    </row>
    <row r="794" spans="1:17" x14ac:dyDescent="0.25">
      <c r="A794">
        <v>2446</v>
      </c>
      <c r="D794">
        <v>204.70469900000001</v>
      </c>
      <c r="E794" s="4">
        <v>2</v>
      </c>
      <c r="F794">
        <v>198.121669</v>
      </c>
      <c r="G794" s="3">
        <v>3</v>
      </c>
      <c r="P794">
        <v>2</v>
      </c>
      <c r="Q794" t="str">
        <f>CONCATENATE(C794,E794,G794,I794)</f>
        <v>23</v>
      </c>
    </row>
    <row r="795" spans="1:17" x14ac:dyDescent="0.25">
      <c r="A795">
        <v>2447</v>
      </c>
      <c r="D795">
        <v>204.70469900000001</v>
      </c>
      <c r="E795" s="4">
        <v>2</v>
      </c>
      <c r="F795">
        <v>198.121669</v>
      </c>
      <c r="G795" s="3">
        <v>3</v>
      </c>
      <c r="P795">
        <v>2</v>
      </c>
      <c r="Q795" t="str">
        <f>CONCATENATE(C795,E795,G795,I795)</f>
        <v>23</v>
      </c>
    </row>
    <row r="796" spans="1:17" x14ac:dyDescent="0.25">
      <c r="A796">
        <v>2448</v>
      </c>
      <c r="B796">
        <v>211.089675</v>
      </c>
      <c r="C796" s="2">
        <v>1</v>
      </c>
      <c r="D796">
        <v>203.835521</v>
      </c>
      <c r="E796" s="4">
        <v>2</v>
      </c>
      <c r="F796">
        <v>198.121669</v>
      </c>
      <c r="G796" s="3">
        <v>3</v>
      </c>
      <c r="P796">
        <v>3</v>
      </c>
      <c r="Q796" t="str">
        <f>CONCATENATE(C796,E796,G796,I796)</f>
        <v>123</v>
      </c>
    </row>
    <row r="797" spans="1:17" x14ac:dyDescent="0.25">
      <c r="A797">
        <v>2449</v>
      </c>
      <c r="B797">
        <v>211.089675</v>
      </c>
      <c r="C797" s="2">
        <v>1</v>
      </c>
      <c r="F797">
        <v>198.121669</v>
      </c>
      <c r="G797" s="3">
        <v>3</v>
      </c>
      <c r="P797">
        <v>2</v>
      </c>
      <c r="Q797" t="str">
        <f>CONCATENATE(C797,E797,G797,I797)</f>
        <v>13</v>
      </c>
    </row>
    <row r="798" spans="1:17" x14ac:dyDescent="0.25">
      <c r="A798">
        <v>2450</v>
      </c>
      <c r="B798">
        <v>211.089675</v>
      </c>
      <c r="C798" s="2">
        <v>1</v>
      </c>
      <c r="F798">
        <v>198.121669</v>
      </c>
      <c r="G798" s="3">
        <v>3</v>
      </c>
      <c r="P798">
        <v>2</v>
      </c>
      <c r="Q798" t="str">
        <f>CONCATENATE(C798,E798,G798,I798)</f>
        <v>13</v>
      </c>
    </row>
    <row r="799" spans="1:17" x14ac:dyDescent="0.25">
      <c r="A799">
        <v>2451</v>
      </c>
      <c r="B799">
        <v>211.089675</v>
      </c>
      <c r="C799" s="2">
        <v>1</v>
      </c>
      <c r="F799">
        <v>198.121669</v>
      </c>
      <c r="G799" s="3">
        <v>3</v>
      </c>
      <c r="P799">
        <v>2</v>
      </c>
      <c r="Q799" t="str">
        <f>CONCATENATE(C799,E799,G799,I799)</f>
        <v>13</v>
      </c>
    </row>
    <row r="800" spans="1:17" x14ac:dyDescent="0.25">
      <c r="A800">
        <v>2452</v>
      </c>
      <c r="B800">
        <v>211.089675</v>
      </c>
      <c r="C800" s="2">
        <v>1</v>
      </c>
      <c r="F800">
        <v>198.121669</v>
      </c>
      <c r="G800" s="3">
        <v>3</v>
      </c>
      <c r="P800">
        <v>2</v>
      </c>
      <c r="Q800" t="str">
        <f>CONCATENATE(C800,E800,G800,I800)</f>
        <v>13</v>
      </c>
    </row>
    <row r="801" spans="1:17" x14ac:dyDescent="0.25">
      <c r="A801">
        <v>2453</v>
      </c>
      <c r="B801">
        <v>211.089675</v>
      </c>
      <c r="C801" s="2">
        <v>1</v>
      </c>
      <c r="F801">
        <v>198.121669</v>
      </c>
      <c r="G801" s="3">
        <v>3</v>
      </c>
      <c r="P801">
        <v>2</v>
      </c>
      <c r="Q801" t="str">
        <f>CONCATENATE(C801,E801,G801,I801)</f>
        <v>13</v>
      </c>
    </row>
    <row r="802" spans="1:17" x14ac:dyDescent="0.25">
      <c r="A802">
        <v>2454</v>
      </c>
      <c r="B802">
        <v>211.089675</v>
      </c>
      <c r="C802" s="2">
        <v>1</v>
      </c>
      <c r="F802">
        <v>198.121669</v>
      </c>
      <c r="G802" s="3">
        <v>3</v>
      </c>
      <c r="P802">
        <v>2</v>
      </c>
      <c r="Q802" t="str">
        <f>CONCATENATE(C802,E802,G802,I802)</f>
        <v>13</v>
      </c>
    </row>
    <row r="803" spans="1:17" x14ac:dyDescent="0.25">
      <c r="A803">
        <v>2455</v>
      </c>
      <c r="B803">
        <v>211.089675</v>
      </c>
      <c r="C803" s="2">
        <v>1</v>
      </c>
      <c r="F803">
        <v>198.121669</v>
      </c>
      <c r="G803" s="3">
        <v>3</v>
      </c>
      <c r="P803">
        <v>2</v>
      </c>
      <c r="Q803" t="str">
        <f>CONCATENATE(C803,E803,G803,I803)</f>
        <v>13</v>
      </c>
    </row>
    <row r="804" spans="1:17" x14ac:dyDescent="0.25">
      <c r="A804">
        <v>2456</v>
      </c>
      <c r="B804">
        <v>211.089675</v>
      </c>
      <c r="C804" s="2">
        <v>1</v>
      </c>
      <c r="F804">
        <v>198.25154599999999</v>
      </c>
      <c r="G804" s="3">
        <v>3</v>
      </c>
      <c r="P804">
        <v>2</v>
      </c>
      <c r="Q804" t="str">
        <f>CONCATENATE(C804,E804,G804,I804)</f>
        <v>13</v>
      </c>
    </row>
    <row r="805" spans="1:17" x14ac:dyDescent="0.25">
      <c r="A805">
        <v>2457</v>
      </c>
      <c r="B805">
        <v>211.089675</v>
      </c>
      <c r="C805" s="2">
        <v>1</v>
      </c>
      <c r="F805">
        <v>198.25154599999999</v>
      </c>
      <c r="G805" s="3">
        <v>3</v>
      </c>
      <c r="P805">
        <v>2</v>
      </c>
      <c r="Q805" t="str">
        <f>CONCATENATE(C805,E805,G805,I805)</f>
        <v>13</v>
      </c>
    </row>
    <row r="806" spans="1:17" x14ac:dyDescent="0.25">
      <c r="A806">
        <v>2458</v>
      </c>
      <c r="B806">
        <v>211.089675</v>
      </c>
      <c r="C806" s="2">
        <v>1</v>
      </c>
      <c r="F806">
        <v>198.25154599999999</v>
      </c>
      <c r="G806" s="3">
        <v>3</v>
      </c>
      <c r="P806">
        <v>2</v>
      </c>
      <c r="Q806" t="str">
        <f>CONCATENATE(C806,E806,G806,I806)</f>
        <v>13</v>
      </c>
    </row>
    <row r="807" spans="1:17" x14ac:dyDescent="0.25">
      <c r="A807">
        <v>2459</v>
      </c>
      <c r="B807">
        <v>211.089675</v>
      </c>
      <c r="C807" s="2">
        <v>1</v>
      </c>
      <c r="F807">
        <v>198.25154599999999</v>
      </c>
      <c r="G807" s="3">
        <v>3</v>
      </c>
      <c r="P807">
        <v>2</v>
      </c>
      <c r="Q807" t="str">
        <f>CONCATENATE(C807,E807,G807,I807)</f>
        <v>13</v>
      </c>
    </row>
    <row r="808" spans="1:17" x14ac:dyDescent="0.25">
      <c r="A808">
        <v>2460</v>
      </c>
      <c r="B808">
        <v>211.089675</v>
      </c>
      <c r="C808" s="2">
        <v>1</v>
      </c>
      <c r="F808">
        <v>198.25154599999999</v>
      </c>
      <c r="G808" s="3">
        <v>3</v>
      </c>
      <c r="P808">
        <v>2</v>
      </c>
      <c r="Q808" t="str">
        <f>CONCATENATE(C808,E808,G808,I808)</f>
        <v>13</v>
      </c>
    </row>
    <row r="809" spans="1:17" x14ac:dyDescent="0.25">
      <c r="A809">
        <v>2461</v>
      </c>
      <c r="B809">
        <v>211.089675</v>
      </c>
      <c r="C809" s="2">
        <v>1</v>
      </c>
      <c r="F809">
        <v>198.25154599999999</v>
      </c>
      <c r="G809" s="3">
        <v>3</v>
      </c>
      <c r="P809">
        <v>2</v>
      </c>
      <c r="Q809" t="str">
        <f>CONCATENATE(C809,E809,G809,I809)</f>
        <v>13</v>
      </c>
    </row>
    <row r="810" spans="1:17" x14ac:dyDescent="0.25">
      <c r="A810">
        <v>2462</v>
      </c>
      <c r="B810">
        <v>211.089675</v>
      </c>
      <c r="C810" s="2">
        <v>1</v>
      </c>
      <c r="F810">
        <v>198.31643099999999</v>
      </c>
      <c r="G810" s="3">
        <v>3</v>
      </c>
      <c r="P810">
        <v>2</v>
      </c>
      <c r="Q810" t="str">
        <f>CONCATENATE(C810,E810,G810,I810)</f>
        <v>13</v>
      </c>
    </row>
    <row r="811" spans="1:17" x14ac:dyDescent="0.25">
      <c r="A811">
        <v>2463</v>
      </c>
      <c r="B811">
        <v>211.089675</v>
      </c>
      <c r="C811" s="2">
        <v>1</v>
      </c>
      <c r="F811">
        <v>198.31643099999999</v>
      </c>
      <c r="G811" s="3">
        <v>3</v>
      </c>
      <c r="P811">
        <v>2</v>
      </c>
      <c r="Q811" t="str">
        <f>CONCATENATE(C811,E811,G811,I811)</f>
        <v>13</v>
      </c>
    </row>
    <row r="812" spans="1:17" x14ac:dyDescent="0.25">
      <c r="A812">
        <v>2464</v>
      </c>
      <c r="B812">
        <v>211.089675</v>
      </c>
      <c r="C812" s="2">
        <v>1</v>
      </c>
      <c r="F812">
        <v>198.51119399999999</v>
      </c>
      <c r="G812" s="3">
        <v>3</v>
      </c>
      <c r="P812">
        <v>2</v>
      </c>
      <c r="Q812" t="str">
        <f>CONCATENATE(C812,E812,G812,I812)</f>
        <v>13</v>
      </c>
    </row>
    <row r="813" spans="1:17" x14ac:dyDescent="0.25">
      <c r="A813">
        <v>2465</v>
      </c>
      <c r="B813">
        <v>211.089675</v>
      </c>
      <c r="C813" s="2">
        <v>1</v>
      </c>
      <c r="F813">
        <v>198.51119399999999</v>
      </c>
      <c r="G813" s="3">
        <v>3</v>
      </c>
      <c r="P813">
        <v>2</v>
      </c>
      <c r="Q813" t="str">
        <f>CONCATENATE(C813,E813,G813,I813)</f>
        <v>13</v>
      </c>
    </row>
    <row r="814" spans="1:17" x14ac:dyDescent="0.25">
      <c r="A814">
        <v>2466</v>
      </c>
      <c r="B814">
        <v>211.089675</v>
      </c>
      <c r="C814" s="2">
        <v>1</v>
      </c>
      <c r="H814">
        <v>206.23798299999999</v>
      </c>
      <c r="I814" s="1">
        <v>4</v>
      </c>
      <c r="P814">
        <v>2</v>
      </c>
      <c r="Q814" t="str">
        <f>CONCATENATE(C814,E814,G814,I814)</f>
        <v>14</v>
      </c>
    </row>
    <row r="815" spans="1:17" x14ac:dyDescent="0.25">
      <c r="A815">
        <v>2467</v>
      </c>
      <c r="B815">
        <v>211.089675</v>
      </c>
      <c r="C815" s="2">
        <v>1</v>
      </c>
      <c r="H815">
        <v>207.11407</v>
      </c>
      <c r="I815" s="1">
        <v>4</v>
      </c>
      <c r="P815">
        <v>2</v>
      </c>
      <c r="Q815" t="str">
        <f>CONCATENATE(C815,E815,G815,I815)</f>
        <v>14</v>
      </c>
    </row>
    <row r="816" spans="1:17" x14ac:dyDescent="0.25">
      <c r="A816">
        <v>2468</v>
      </c>
      <c r="B816">
        <v>211.390906</v>
      </c>
      <c r="C816" s="2">
        <v>1</v>
      </c>
      <c r="H816">
        <v>207.11407</v>
      </c>
      <c r="I816" s="1">
        <v>4</v>
      </c>
      <c r="P816">
        <v>2</v>
      </c>
      <c r="Q816" t="str">
        <f>CONCATENATE(C816,E816,G816,I816)</f>
        <v>14</v>
      </c>
    </row>
    <row r="817" spans="1:17" x14ac:dyDescent="0.25">
      <c r="A817">
        <v>2469</v>
      </c>
      <c r="B817">
        <v>211.390906</v>
      </c>
      <c r="C817" s="2">
        <v>1</v>
      </c>
      <c r="H817">
        <v>207.11407</v>
      </c>
      <c r="I817" s="1">
        <v>4</v>
      </c>
      <c r="P817">
        <v>2</v>
      </c>
      <c r="Q817" t="str">
        <f>CONCATENATE(C817,E817,G817,I817)</f>
        <v>14</v>
      </c>
    </row>
    <row r="818" spans="1:17" x14ac:dyDescent="0.25">
      <c r="A818">
        <v>2470</v>
      </c>
      <c r="B818">
        <v>211.571608</v>
      </c>
      <c r="C818" s="2">
        <v>1</v>
      </c>
      <c r="H818">
        <v>207.11407</v>
      </c>
      <c r="I818" s="1">
        <v>4</v>
      </c>
      <c r="P818">
        <v>2</v>
      </c>
      <c r="Q818" t="str">
        <f>CONCATENATE(C818,E818,G818,I818)</f>
        <v>14</v>
      </c>
    </row>
    <row r="819" spans="1:17" x14ac:dyDescent="0.25">
      <c r="A819">
        <v>2471</v>
      </c>
      <c r="B819">
        <v>211.81257499999998</v>
      </c>
      <c r="C819" s="2">
        <v>1</v>
      </c>
      <c r="D819">
        <v>218.61921599999999</v>
      </c>
      <c r="E819" s="4">
        <v>2</v>
      </c>
      <c r="H819">
        <v>207.11407</v>
      </c>
      <c r="I819" s="1">
        <v>4</v>
      </c>
      <c r="P819">
        <v>3</v>
      </c>
      <c r="Q819" t="str">
        <f>CONCATENATE(C819,E819,G819,I819)</f>
        <v>124</v>
      </c>
    </row>
    <row r="820" spans="1:17" x14ac:dyDescent="0.25">
      <c r="A820">
        <v>2472</v>
      </c>
      <c r="D820">
        <v>218.61921599999999</v>
      </c>
      <c r="E820" s="4">
        <v>2</v>
      </c>
      <c r="H820">
        <v>207.11407</v>
      </c>
      <c r="I820" s="1">
        <v>4</v>
      </c>
      <c r="P820">
        <v>2</v>
      </c>
      <c r="Q820" t="str">
        <f>CONCATENATE(C820,E820,G820,I820)</f>
        <v>24</v>
      </c>
    </row>
    <row r="821" spans="1:17" x14ac:dyDescent="0.25">
      <c r="A821">
        <v>2473</v>
      </c>
      <c r="D821">
        <v>218.61921599999999</v>
      </c>
      <c r="E821" s="4">
        <v>2</v>
      </c>
      <c r="H821">
        <v>207.11407</v>
      </c>
      <c r="I821" s="1">
        <v>4</v>
      </c>
      <c r="P821">
        <v>2</v>
      </c>
      <c r="Q821" t="str">
        <f>CONCATENATE(C821,E821,G821,I821)</f>
        <v>24</v>
      </c>
    </row>
    <row r="822" spans="1:17" x14ac:dyDescent="0.25">
      <c r="A822">
        <v>2474</v>
      </c>
      <c r="D822">
        <v>218.61921599999999</v>
      </c>
      <c r="E822" s="4">
        <v>2</v>
      </c>
      <c r="H822">
        <v>207.11407</v>
      </c>
      <c r="I822" s="1">
        <v>4</v>
      </c>
      <c r="P822">
        <v>2</v>
      </c>
      <c r="Q822" t="str">
        <f>CONCATENATE(C822,E822,G822,I822)</f>
        <v>24</v>
      </c>
    </row>
    <row r="823" spans="1:17" x14ac:dyDescent="0.25">
      <c r="A823">
        <v>2475</v>
      </c>
      <c r="D823">
        <v>218.61921599999999</v>
      </c>
      <c r="E823" s="4">
        <v>2</v>
      </c>
      <c r="H823">
        <v>207.11407</v>
      </c>
      <c r="I823" s="1">
        <v>4</v>
      </c>
      <c r="P823">
        <v>2</v>
      </c>
      <c r="Q823" t="str">
        <f>CONCATENATE(C823,E823,G823,I823)</f>
        <v>24</v>
      </c>
    </row>
    <row r="824" spans="1:17" x14ac:dyDescent="0.25">
      <c r="A824">
        <v>2476</v>
      </c>
      <c r="D824">
        <v>218.61921599999999</v>
      </c>
      <c r="E824" s="4">
        <v>2</v>
      </c>
      <c r="H824">
        <v>207.11407</v>
      </c>
      <c r="I824" s="1">
        <v>4</v>
      </c>
      <c r="P824">
        <v>2</v>
      </c>
      <c r="Q824" t="str">
        <f>CONCATENATE(C824,E824,G824,I824)</f>
        <v>24</v>
      </c>
    </row>
    <row r="825" spans="1:17" x14ac:dyDescent="0.25">
      <c r="A825">
        <v>2477</v>
      </c>
      <c r="D825">
        <v>218.61921599999999</v>
      </c>
      <c r="E825" s="4">
        <v>2</v>
      </c>
      <c r="H825">
        <v>207.11407</v>
      </c>
      <c r="I825" s="1">
        <v>4</v>
      </c>
      <c r="P825">
        <v>2</v>
      </c>
      <c r="Q825" t="str">
        <f>CONCATENATE(C825,E825,G825,I825)</f>
        <v>24</v>
      </c>
    </row>
    <row r="826" spans="1:17" x14ac:dyDescent="0.25">
      <c r="A826">
        <v>2478</v>
      </c>
      <c r="D826">
        <v>218.61921599999999</v>
      </c>
      <c r="E826" s="4">
        <v>2</v>
      </c>
      <c r="H826">
        <v>207.11407</v>
      </c>
      <c r="I826" s="1">
        <v>4</v>
      </c>
      <c r="P826">
        <v>2</v>
      </c>
      <c r="Q826" t="str">
        <f>CONCATENATE(C826,E826,G826,I826)</f>
        <v>24</v>
      </c>
    </row>
    <row r="827" spans="1:17" x14ac:dyDescent="0.25">
      <c r="A827">
        <v>2479</v>
      </c>
      <c r="D827">
        <v>218.61921599999999</v>
      </c>
      <c r="E827" s="4">
        <v>2</v>
      </c>
      <c r="H827">
        <v>207.11407</v>
      </c>
      <c r="I827" s="1">
        <v>4</v>
      </c>
      <c r="P827">
        <v>2</v>
      </c>
      <c r="Q827" t="str">
        <f>CONCATENATE(C827,E827,G827,I827)</f>
        <v>24</v>
      </c>
    </row>
    <row r="828" spans="1:17" x14ac:dyDescent="0.25">
      <c r="A828">
        <v>2480</v>
      </c>
      <c r="D828">
        <v>218.61921599999999</v>
      </c>
      <c r="E828" s="4">
        <v>2</v>
      </c>
      <c r="H828">
        <v>207.11407</v>
      </c>
      <c r="I828" s="1">
        <v>4</v>
      </c>
      <c r="P828">
        <v>2</v>
      </c>
      <c r="Q828" t="str">
        <f>CONCATENATE(C828,E828,G828,I828)</f>
        <v>24</v>
      </c>
    </row>
    <row r="829" spans="1:17" x14ac:dyDescent="0.25">
      <c r="A829">
        <v>2481</v>
      </c>
      <c r="D829">
        <v>218.61921599999999</v>
      </c>
      <c r="E829" s="4">
        <v>2</v>
      </c>
      <c r="H829">
        <v>207.11407</v>
      </c>
      <c r="I829" s="1">
        <v>4</v>
      </c>
      <c r="P829">
        <v>2</v>
      </c>
      <c r="Q829" t="str">
        <f>CONCATENATE(C829,E829,G829,I829)</f>
        <v>24</v>
      </c>
    </row>
    <row r="830" spans="1:17" x14ac:dyDescent="0.25">
      <c r="A830">
        <v>2482</v>
      </c>
      <c r="D830">
        <v>218.61921599999999</v>
      </c>
      <c r="E830" s="4">
        <v>2</v>
      </c>
      <c r="H830">
        <v>207.11407</v>
      </c>
      <c r="I830" s="1">
        <v>4</v>
      </c>
      <c r="P830">
        <v>2</v>
      </c>
      <c r="Q830" t="str">
        <f>CONCATENATE(C830,E830,G830,I830)</f>
        <v>24</v>
      </c>
    </row>
    <row r="831" spans="1:17" x14ac:dyDescent="0.25">
      <c r="A831">
        <v>2483</v>
      </c>
      <c r="D831">
        <v>218.61921599999999</v>
      </c>
      <c r="E831" s="4">
        <v>2</v>
      </c>
      <c r="H831">
        <v>207.11407</v>
      </c>
      <c r="I831" s="1">
        <v>4</v>
      </c>
      <c r="P831">
        <v>2</v>
      </c>
      <c r="Q831" t="str">
        <f>CONCATENATE(C831,E831,G831,I831)</f>
        <v>24</v>
      </c>
    </row>
    <row r="832" spans="1:17" x14ac:dyDescent="0.25">
      <c r="A832">
        <v>2484</v>
      </c>
      <c r="D832">
        <v>218.61921599999999</v>
      </c>
      <c r="E832" s="4">
        <v>2</v>
      </c>
      <c r="H832">
        <v>207.11407</v>
      </c>
      <c r="I832" s="1">
        <v>4</v>
      </c>
      <c r="P832">
        <v>2</v>
      </c>
      <c r="Q832" t="str">
        <f>CONCATENATE(C832,E832,G832,I832)</f>
        <v>24</v>
      </c>
    </row>
    <row r="833" spans="1:17" x14ac:dyDescent="0.25">
      <c r="A833">
        <v>2485</v>
      </c>
      <c r="D833">
        <v>218.61921599999999</v>
      </c>
      <c r="E833" s="4">
        <v>2</v>
      </c>
      <c r="H833">
        <v>207.11407</v>
      </c>
      <c r="I833" s="1">
        <v>4</v>
      </c>
      <c r="P833">
        <v>2</v>
      </c>
      <c r="Q833" t="str">
        <f>CONCATENATE(C833,E833,G833,I833)</f>
        <v>24</v>
      </c>
    </row>
    <row r="834" spans="1:17" x14ac:dyDescent="0.25">
      <c r="A834">
        <v>2486</v>
      </c>
      <c r="D834">
        <v>218.61921599999999</v>
      </c>
      <c r="E834" s="4">
        <v>2</v>
      </c>
      <c r="H834">
        <v>207.29486700000001</v>
      </c>
      <c r="I834" s="1">
        <v>4</v>
      </c>
      <c r="P834">
        <v>2</v>
      </c>
      <c r="Q834" t="str">
        <f>CONCATENATE(C834,E834,G834,I834)</f>
        <v>24</v>
      </c>
    </row>
    <row r="835" spans="1:17" x14ac:dyDescent="0.25">
      <c r="A835">
        <v>2487</v>
      </c>
      <c r="D835">
        <v>218.61921599999999</v>
      </c>
      <c r="E835" s="4">
        <v>2</v>
      </c>
      <c r="H835">
        <v>207.415301</v>
      </c>
      <c r="I835" s="1">
        <v>4</v>
      </c>
      <c r="P835">
        <v>2</v>
      </c>
      <c r="Q835" t="str">
        <f>CONCATENATE(C835,E835,G835,I835)</f>
        <v>24</v>
      </c>
    </row>
    <row r="836" spans="1:17" x14ac:dyDescent="0.25">
      <c r="A836">
        <v>2488</v>
      </c>
      <c r="D836">
        <v>218.61921599999999</v>
      </c>
      <c r="E836" s="4">
        <v>2</v>
      </c>
      <c r="H836">
        <v>207.415301</v>
      </c>
      <c r="I836" s="1">
        <v>4</v>
      </c>
      <c r="P836">
        <v>2</v>
      </c>
      <c r="Q836" t="str">
        <f>CONCATENATE(C836,E836,G836,I836)</f>
        <v>24</v>
      </c>
    </row>
    <row r="837" spans="1:17" x14ac:dyDescent="0.25">
      <c r="A837">
        <v>2489</v>
      </c>
      <c r="D837">
        <v>218.61921599999999</v>
      </c>
      <c r="E837" s="4">
        <v>2</v>
      </c>
      <c r="H837">
        <v>207.415301</v>
      </c>
      <c r="I837" s="1">
        <v>4</v>
      </c>
      <c r="P837">
        <v>2</v>
      </c>
      <c r="Q837" t="str">
        <f>CONCATENATE(C837,E837,G837,I837)</f>
        <v>24</v>
      </c>
    </row>
    <row r="838" spans="1:17" x14ac:dyDescent="0.25">
      <c r="A838">
        <v>2490</v>
      </c>
      <c r="D838">
        <v>218.61921599999999</v>
      </c>
      <c r="E838" s="4">
        <v>2</v>
      </c>
      <c r="H838">
        <v>207.415301</v>
      </c>
      <c r="I838" s="1">
        <v>4</v>
      </c>
      <c r="P838">
        <v>2</v>
      </c>
      <c r="Q838" t="str">
        <f>CONCATENATE(C838,E838,G838,I838)</f>
        <v>24</v>
      </c>
    </row>
    <row r="839" spans="1:17" x14ac:dyDescent="0.25">
      <c r="A839">
        <v>2491</v>
      </c>
      <c r="D839">
        <v>218.61921599999999</v>
      </c>
      <c r="E839" s="4">
        <v>2</v>
      </c>
      <c r="F839">
        <v>214.10151200000001</v>
      </c>
      <c r="G839" s="3">
        <v>3</v>
      </c>
      <c r="H839">
        <v>207.89723499999999</v>
      </c>
      <c r="I839" s="1">
        <v>4</v>
      </c>
      <c r="P839">
        <v>3</v>
      </c>
      <c r="Q839" t="str">
        <f>CONCATENATE(C839,E839,G839,I839)</f>
        <v>234</v>
      </c>
    </row>
    <row r="840" spans="1:17" x14ac:dyDescent="0.25">
      <c r="A840">
        <v>2492</v>
      </c>
      <c r="D840">
        <v>218.61921599999999</v>
      </c>
      <c r="E840" s="4">
        <v>2</v>
      </c>
      <c r="F840">
        <v>214.10151200000001</v>
      </c>
      <c r="G840" s="3">
        <v>3</v>
      </c>
      <c r="H840">
        <v>207.89723499999999</v>
      </c>
      <c r="I840" s="1">
        <v>4</v>
      </c>
      <c r="P840">
        <v>3</v>
      </c>
      <c r="Q840" t="str">
        <f>CONCATENATE(C840,E840,G840,I840)</f>
        <v>234</v>
      </c>
    </row>
    <row r="841" spans="1:17" x14ac:dyDescent="0.25">
      <c r="A841">
        <v>2493</v>
      </c>
      <c r="B841">
        <v>225.24525699999998</v>
      </c>
      <c r="C841" s="2">
        <v>1</v>
      </c>
      <c r="D841">
        <v>218.61921599999999</v>
      </c>
      <c r="E841" s="4">
        <v>2</v>
      </c>
      <c r="F841">
        <v>214.10151200000001</v>
      </c>
      <c r="G841" s="3">
        <v>3</v>
      </c>
      <c r="H841">
        <v>207.89723499999999</v>
      </c>
      <c r="I841" s="1">
        <v>4</v>
      </c>
      <c r="P841">
        <v>4</v>
      </c>
      <c r="Q841" t="str">
        <f>CONCATENATE(C841,E841,G841,I841)</f>
        <v>1234</v>
      </c>
    </row>
    <row r="842" spans="1:17" x14ac:dyDescent="0.25">
      <c r="A842">
        <v>2494</v>
      </c>
      <c r="B842">
        <v>225.24525699999998</v>
      </c>
      <c r="C842" s="2">
        <v>1</v>
      </c>
      <c r="D842">
        <v>218.61921599999999</v>
      </c>
      <c r="E842" s="4">
        <v>2</v>
      </c>
      <c r="F842">
        <v>214.10151200000001</v>
      </c>
      <c r="G842" s="3">
        <v>3</v>
      </c>
      <c r="H842">
        <v>207.89723499999999</v>
      </c>
      <c r="I842" s="1">
        <v>4</v>
      </c>
      <c r="P842">
        <v>4</v>
      </c>
      <c r="Q842" t="str">
        <f>CONCATENATE(C842,E842,G842,I842)</f>
        <v>1234</v>
      </c>
    </row>
    <row r="843" spans="1:17" x14ac:dyDescent="0.25">
      <c r="A843">
        <v>2495</v>
      </c>
      <c r="B843">
        <v>225.24525699999998</v>
      </c>
      <c r="C843" s="2">
        <v>1</v>
      </c>
      <c r="F843">
        <v>214.10151200000001</v>
      </c>
      <c r="G843" s="3">
        <v>3</v>
      </c>
      <c r="H843">
        <v>207.89723499999999</v>
      </c>
      <c r="I843" s="1">
        <v>4</v>
      </c>
      <c r="P843">
        <v>3</v>
      </c>
      <c r="Q843" t="str">
        <f>CONCATENATE(C843,E843,G843,I843)</f>
        <v>134</v>
      </c>
    </row>
    <row r="844" spans="1:17" x14ac:dyDescent="0.25">
      <c r="A844">
        <v>2496</v>
      </c>
      <c r="B844">
        <v>225.24525699999998</v>
      </c>
      <c r="C844" s="2">
        <v>1</v>
      </c>
      <c r="F844">
        <v>214.10151200000001</v>
      </c>
      <c r="G844" s="3">
        <v>3</v>
      </c>
      <c r="P844">
        <v>2</v>
      </c>
      <c r="Q844" t="str">
        <f>CONCATENATE(C844,E844,G844,I844)</f>
        <v>13</v>
      </c>
    </row>
    <row r="845" spans="1:17" x14ac:dyDescent="0.25">
      <c r="A845">
        <v>2497</v>
      </c>
      <c r="B845">
        <v>225.24525699999998</v>
      </c>
      <c r="C845" s="2">
        <v>1</v>
      </c>
      <c r="F845">
        <v>214.10151200000001</v>
      </c>
      <c r="G845" s="3">
        <v>3</v>
      </c>
      <c r="P845">
        <v>2</v>
      </c>
      <c r="Q845" t="str">
        <f>CONCATENATE(C845,E845,G845,I845)</f>
        <v>13</v>
      </c>
    </row>
    <row r="846" spans="1:17" x14ac:dyDescent="0.25">
      <c r="A846">
        <v>2498</v>
      </c>
      <c r="B846">
        <v>225.24525699999998</v>
      </c>
      <c r="C846" s="2">
        <v>1</v>
      </c>
      <c r="F846">
        <v>214.10151200000001</v>
      </c>
      <c r="G846" s="3">
        <v>3</v>
      </c>
      <c r="P846">
        <v>2</v>
      </c>
      <c r="Q846" t="str">
        <f>CONCATENATE(C846,E846,G846,I846)</f>
        <v>13</v>
      </c>
    </row>
    <row r="847" spans="1:17" x14ac:dyDescent="0.25">
      <c r="A847">
        <v>2499</v>
      </c>
      <c r="B847">
        <v>225.24525699999998</v>
      </c>
      <c r="C847" s="2">
        <v>1</v>
      </c>
      <c r="F847">
        <v>214.10151200000001</v>
      </c>
      <c r="G847" s="3">
        <v>3</v>
      </c>
      <c r="P847">
        <v>2</v>
      </c>
      <c r="Q847" t="str">
        <f>CONCATENATE(C847,E847,G847,I847)</f>
        <v>13</v>
      </c>
    </row>
    <row r="848" spans="1:17" x14ac:dyDescent="0.25">
      <c r="A848">
        <v>2500</v>
      </c>
      <c r="B848">
        <v>225.24525699999998</v>
      </c>
      <c r="C848" s="2">
        <v>1</v>
      </c>
      <c r="F848">
        <v>214.10151200000001</v>
      </c>
      <c r="G848" s="3">
        <v>3</v>
      </c>
      <c r="P848">
        <v>2</v>
      </c>
      <c r="Q848" t="str">
        <f>CONCATENATE(C848,E848,G848,I848)</f>
        <v>13</v>
      </c>
    </row>
    <row r="849" spans="1:17" x14ac:dyDescent="0.25">
      <c r="A849">
        <v>2501</v>
      </c>
      <c r="B849">
        <v>225.24525699999998</v>
      </c>
      <c r="C849" s="2">
        <v>1</v>
      </c>
      <c r="F849">
        <v>214.10151200000001</v>
      </c>
      <c r="G849" s="3">
        <v>3</v>
      </c>
      <c r="P849">
        <v>2</v>
      </c>
      <c r="Q849" t="str">
        <f>CONCATENATE(C849,E849,G849,I849)</f>
        <v>13</v>
      </c>
    </row>
    <row r="850" spans="1:17" x14ac:dyDescent="0.25">
      <c r="A850">
        <v>2502</v>
      </c>
      <c r="B850">
        <v>225.24525699999998</v>
      </c>
      <c r="C850" s="2">
        <v>1</v>
      </c>
      <c r="F850">
        <v>214.10151200000001</v>
      </c>
      <c r="G850" s="3">
        <v>3</v>
      </c>
      <c r="P850">
        <v>2</v>
      </c>
      <c r="Q850" t="str">
        <f>CONCATENATE(C850,E850,G850,I850)</f>
        <v>13</v>
      </c>
    </row>
    <row r="851" spans="1:17" x14ac:dyDescent="0.25">
      <c r="A851">
        <v>2503</v>
      </c>
      <c r="B851">
        <v>225.24525699999998</v>
      </c>
      <c r="C851" s="2">
        <v>1</v>
      </c>
      <c r="F851">
        <v>214.10151200000001</v>
      </c>
      <c r="G851" s="3">
        <v>3</v>
      </c>
      <c r="P851">
        <v>2</v>
      </c>
      <c r="Q851" t="str">
        <f>CONCATENATE(C851,E851,G851,I851)</f>
        <v>13</v>
      </c>
    </row>
    <row r="852" spans="1:17" x14ac:dyDescent="0.25">
      <c r="A852">
        <v>2504</v>
      </c>
      <c r="B852">
        <v>225.24525699999998</v>
      </c>
      <c r="C852" s="2">
        <v>1</v>
      </c>
      <c r="F852">
        <v>214.10151200000001</v>
      </c>
      <c r="G852" s="3">
        <v>3</v>
      </c>
      <c r="P852">
        <v>2</v>
      </c>
      <c r="Q852" t="str">
        <f>CONCATENATE(C852,E852,G852,I852)</f>
        <v>13</v>
      </c>
    </row>
    <row r="853" spans="1:17" x14ac:dyDescent="0.25">
      <c r="A853">
        <v>2505</v>
      </c>
      <c r="B853">
        <v>225.24525699999998</v>
      </c>
      <c r="C853" s="2">
        <v>1</v>
      </c>
      <c r="F853">
        <v>214.10151200000001</v>
      </c>
      <c r="G853" s="3">
        <v>3</v>
      </c>
      <c r="P853">
        <v>2</v>
      </c>
      <c r="Q853" t="str">
        <f>CONCATENATE(C853,E853,G853,I853)</f>
        <v>13</v>
      </c>
    </row>
    <row r="854" spans="1:17" x14ac:dyDescent="0.25">
      <c r="A854">
        <v>2506</v>
      </c>
      <c r="B854">
        <v>225.24525699999998</v>
      </c>
      <c r="C854" s="2">
        <v>1</v>
      </c>
      <c r="F854">
        <v>214.10151200000001</v>
      </c>
      <c r="G854" s="3">
        <v>3</v>
      </c>
      <c r="P854">
        <v>2</v>
      </c>
      <c r="Q854" t="str">
        <f>CONCATENATE(C854,E854,G854,I854)</f>
        <v>13</v>
      </c>
    </row>
    <row r="855" spans="1:17" x14ac:dyDescent="0.25">
      <c r="A855">
        <v>2507</v>
      </c>
      <c r="B855">
        <v>225.24525699999998</v>
      </c>
      <c r="C855" s="2">
        <v>1</v>
      </c>
      <c r="F855">
        <v>214.10151200000001</v>
      </c>
      <c r="G855" s="3">
        <v>3</v>
      </c>
      <c r="P855">
        <v>2</v>
      </c>
      <c r="Q855" t="str">
        <f>CONCATENATE(C855,E855,G855,I855)</f>
        <v>13</v>
      </c>
    </row>
    <row r="856" spans="1:17" x14ac:dyDescent="0.25">
      <c r="A856">
        <v>2508</v>
      </c>
      <c r="B856">
        <v>225.24525699999998</v>
      </c>
      <c r="C856" s="2">
        <v>1</v>
      </c>
      <c r="F856">
        <v>214.10151200000001</v>
      </c>
      <c r="G856" s="3">
        <v>3</v>
      </c>
      <c r="P856">
        <v>2</v>
      </c>
      <c r="Q856" t="str">
        <f>CONCATENATE(C856,E856,G856,I856)</f>
        <v>13</v>
      </c>
    </row>
    <row r="857" spans="1:17" x14ac:dyDescent="0.25">
      <c r="A857">
        <v>2509</v>
      </c>
      <c r="B857">
        <v>225.24525699999998</v>
      </c>
      <c r="C857" s="2">
        <v>1</v>
      </c>
      <c r="F857">
        <v>214.10151200000001</v>
      </c>
      <c r="G857" s="3">
        <v>3</v>
      </c>
      <c r="P857">
        <v>2</v>
      </c>
      <c r="Q857" t="str">
        <f>CONCATENATE(C857,E857,G857,I857)</f>
        <v>13</v>
      </c>
    </row>
    <row r="858" spans="1:17" x14ac:dyDescent="0.25">
      <c r="A858">
        <v>2510</v>
      </c>
      <c r="B858">
        <v>225.24525699999998</v>
      </c>
      <c r="C858" s="2">
        <v>1</v>
      </c>
      <c r="F858">
        <v>214.10151200000001</v>
      </c>
      <c r="G858" s="3">
        <v>3</v>
      </c>
      <c r="P858">
        <v>2</v>
      </c>
      <c r="Q858" t="str">
        <f>CONCATENATE(C858,E858,G858,I858)</f>
        <v>13</v>
      </c>
    </row>
    <row r="859" spans="1:17" x14ac:dyDescent="0.25">
      <c r="A859">
        <v>2511</v>
      </c>
      <c r="B859">
        <v>225.24525699999998</v>
      </c>
      <c r="C859" s="2">
        <v>1</v>
      </c>
      <c r="F859">
        <v>214.10151200000001</v>
      </c>
      <c r="G859" s="3">
        <v>3</v>
      </c>
      <c r="P859">
        <v>2</v>
      </c>
      <c r="Q859" t="str">
        <f>CONCATENATE(C859,E859,G859,I859)</f>
        <v>13</v>
      </c>
    </row>
    <row r="860" spans="1:17" x14ac:dyDescent="0.25">
      <c r="A860">
        <v>2512</v>
      </c>
      <c r="B860">
        <v>225.24525699999998</v>
      </c>
      <c r="C860" s="2">
        <v>1</v>
      </c>
      <c r="F860">
        <v>214.10151200000001</v>
      </c>
      <c r="G860" s="3">
        <v>3</v>
      </c>
      <c r="P860">
        <v>2</v>
      </c>
      <c r="Q860" t="str">
        <f>CONCATENATE(C860,E860,G860,I860)</f>
        <v>13</v>
      </c>
    </row>
    <row r="861" spans="1:17" x14ac:dyDescent="0.25">
      <c r="A861">
        <v>2513</v>
      </c>
      <c r="B861">
        <v>225.24525699999998</v>
      </c>
      <c r="C861" s="2">
        <v>1</v>
      </c>
      <c r="F861">
        <v>214.10151200000001</v>
      </c>
      <c r="G861" s="3">
        <v>3</v>
      </c>
      <c r="P861">
        <v>2</v>
      </c>
      <c r="Q861" t="str">
        <f>CONCATENATE(C861,E861,G861,I861)</f>
        <v>13</v>
      </c>
    </row>
    <row r="862" spans="1:17" x14ac:dyDescent="0.25">
      <c r="A862">
        <v>2514</v>
      </c>
      <c r="B862">
        <v>225.24525699999998</v>
      </c>
      <c r="C862" s="2">
        <v>1</v>
      </c>
      <c r="F862">
        <v>214.10151200000001</v>
      </c>
      <c r="G862" s="3">
        <v>3</v>
      </c>
      <c r="P862">
        <v>2</v>
      </c>
      <c r="Q862" t="str">
        <f>CONCATENATE(C862,E862,G862,I862)</f>
        <v>13</v>
      </c>
    </row>
    <row r="863" spans="1:17" x14ac:dyDescent="0.25">
      <c r="A863">
        <v>2515</v>
      </c>
      <c r="B863">
        <v>225.30542299999999</v>
      </c>
      <c r="C863" s="2">
        <v>1</v>
      </c>
      <c r="F863">
        <v>214.10151200000001</v>
      </c>
      <c r="G863" s="3">
        <v>3</v>
      </c>
      <c r="P863">
        <v>2</v>
      </c>
      <c r="Q863" t="str">
        <f>CONCATENATE(C863,E863,G863,I863)</f>
        <v>13</v>
      </c>
    </row>
    <row r="864" spans="1:17" x14ac:dyDescent="0.25">
      <c r="A864">
        <v>2516</v>
      </c>
      <c r="B864">
        <v>225.48612499999999</v>
      </c>
      <c r="C864" s="2">
        <v>1</v>
      </c>
      <c r="F864">
        <v>214.342479</v>
      </c>
      <c r="G864" s="3">
        <v>3</v>
      </c>
      <c r="P864">
        <v>2</v>
      </c>
      <c r="Q864" t="str">
        <f>CONCATENATE(C864,E864,G864,I864)</f>
        <v>13</v>
      </c>
    </row>
    <row r="865" spans="1:17" x14ac:dyDescent="0.25">
      <c r="A865">
        <v>2517</v>
      </c>
      <c r="D865">
        <v>233.01566600000001</v>
      </c>
      <c r="E865" s="4">
        <v>2</v>
      </c>
      <c r="F865">
        <v>214.342479</v>
      </c>
      <c r="G865" s="3">
        <v>3</v>
      </c>
      <c r="P865">
        <v>2</v>
      </c>
      <c r="Q865" t="str">
        <f>CONCATENATE(C865,E865,G865,I865)</f>
        <v>23</v>
      </c>
    </row>
    <row r="866" spans="1:17" x14ac:dyDescent="0.25">
      <c r="A866">
        <v>2518</v>
      </c>
      <c r="D866">
        <v>233.01566600000001</v>
      </c>
      <c r="E866" s="4">
        <v>2</v>
      </c>
      <c r="F866">
        <v>214.40274299999999</v>
      </c>
      <c r="G866" s="3">
        <v>3</v>
      </c>
      <c r="P866">
        <v>2</v>
      </c>
      <c r="Q866" t="str">
        <f>CONCATENATE(C866,E866,G866,I866)</f>
        <v>23</v>
      </c>
    </row>
    <row r="867" spans="1:17" x14ac:dyDescent="0.25">
      <c r="A867">
        <v>2519</v>
      </c>
      <c r="D867">
        <v>233.01566600000001</v>
      </c>
      <c r="E867" s="4">
        <v>2</v>
      </c>
      <c r="F867">
        <v>214.64361099999999</v>
      </c>
      <c r="G867" s="3">
        <v>3</v>
      </c>
      <c r="P867">
        <v>2</v>
      </c>
      <c r="Q867" t="str">
        <f>CONCATENATE(C867,E867,G867,I867)</f>
        <v>23</v>
      </c>
    </row>
    <row r="868" spans="1:17" x14ac:dyDescent="0.25">
      <c r="A868">
        <v>2520</v>
      </c>
      <c r="D868">
        <v>233.01566600000001</v>
      </c>
      <c r="E868" s="4">
        <v>2</v>
      </c>
      <c r="F868">
        <v>214.64361099999999</v>
      </c>
      <c r="G868" s="3">
        <v>3</v>
      </c>
      <c r="P868">
        <v>2</v>
      </c>
      <c r="Q868" t="str">
        <f>CONCATENATE(C868,E868,G868,I868)</f>
        <v>23</v>
      </c>
    </row>
    <row r="869" spans="1:17" x14ac:dyDescent="0.25">
      <c r="A869">
        <v>2521</v>
      </c>
      <c r="D869">
        <v>233.01566600000001</v>
      </c>
      <c r="E869" s="4">
        <v>2</v>
      </c>
      <c r="H869">
        <v>222.414119</v>
      </c>
      <c r="I869" s="1">
        <v>4</v>
      </c>
      <c r="P869">
        <v>2</v>
      </c>
      <c r="Q869" t="str">
        <f>CONCATENATE(C869,E869,G869,I869)</f>
        <v>24</v>
      </c>
    </row>
    <row r="870" spans="1:17" x14ac:dyDescent="0.25">
      <c r="A870">
        <v>2522</v>
      </c>
      <c r="D870">
        <v>233.01566600000001</v>
      </c>
      <c r="E870" s="4">
        <v>2</v>
      </c>
      <c r="H870">
        <v>222.414119</v>
      </c>
      <c r="I870" s="1">
        <v>4</v>
      </c>
      <c r="P870">
        <v>2</v>
      </c>
      <c r="Q870" t="str">
        <f>CONCATENATE(C870,E870,G870,I870)</f>
        <v>24</v>
      </c>
    </row>
    <row r="871" spans="1:17" x14ac:dyDescent="0.25">
      <c r="A871">
        <v>2523</v>
      </c>
      <c r="D871">
        <v>233.01566600000001</v>
      </c>
      <c r="E871" s="4">
        <v>2</v>
      </c>
      <c r="H871">
        <v>222.414119</v>
      </c>
      <c r="I871" s="1">
        <v>4</v>
      </c>
      <c r="P871">
        <v>2</v>
      </c>
      <c r="Q871" t="str">
        <f>CONCATENATE(C871,E871,G871,I871)</f>
        <v>24</v>
      </c>
    </row>
    <row r="872" spans="1:17" x14ac:dyDescent="0.25">
      <c r="A872">
        <v>2524</v>
      </c>
      <c r="D872">
        <v>233.01566600000001</v>
      </c>
      <c r="E872" s="4">
        <v>2</v>
      </c>
      <c r="H872">
        <v>222.414119</v>
      </c>
      <c r="I872" s="1">
        <v>4</v>
      </c>
      <c r="P872">
        <v>2</v>
      </c>
      <c r="Q872" t="str">
        <f>CONCATENATE(C872,E872,G872,I872)</f>
        <v>24</v>
      </c>
    </row>
    <row r="873" spans="1:17" x14ac:dyDescent="0.25">
      <c r="A873">
        <v>2525</v>
      </c>
      <c r="D873">
        <v>233.01566600000001</v>
      </c>
      <c r="E873" s="4">
        <v>2</v>
      </c>
      <c r="H873">
        <v>222.414119</v>
      </c>
      <c r="I873" s="1">
        <v>4</v>
      </c>
      <c r="P873">
        <v>2</v>
      </c>
      <c r="Q873" t="str">
        <f>CONCATENATE(C873,E873,G873,I873)</f>
        <v>24</v>
      </c>
    </row>
    <row r="874" spans="1:17" x14ac:dyDescent="0.25">
      <c r="A874">
        <v>2526</v>
      </c>
      <c r="D874">
        <v>233.01566600000001</v>
      </c>
      <c r="E874" s="4">
        <v>2</v>
      </c>
      <c r="H874">
        <v>222.414119</v>
      </c>
      <c r="I874" s="1">
        <v>4</v>
      </c>
      <c r="P874">
        <v>2</v>
      </c>
      <c r="Q874" t="str">
        <f>CONCATENATE(C874,E874,G874,I874)</f>
        <v>24</v>
      </c>
    </row>
    <row r="875" spans="1:17" x14ac:dyDescent="0.25">
      <c r="A875">
        <v>2527</v>
      </c>
      <c r="D875">
        <v>233.01566600000001</v>
      </c>
      <c r="E875" s="4">
        <v>2</v>
      </c>
      <c r="H875">
        <v>222.414119</v>
      </c>
      <c r="I875" s="1">
        <v>4</v>
      </c>
      <c r="P875">
        <v>2</v>
      </c>
      <c r="Q875" t="str">
        <f>CONCATENATE(C875,E875,G875,I875)</f>
        <v>24</v>
      </c>
    </row>
    <row r="876" spans="1:17" x14ac:dyDescent="0.25">
      <c r="A876">
        <v>2528</v>
      </c>
      <c r="D876">
        <v>233.01566600000001</v>
      </c>
      <c r="E876" s="4">
        <v>2</v>
      </c>
      <c r="H876">
        <v>222.414119</v>
      </c>
      <c r="I876" s="1">
        <v>4</v>
      </c>
      <c r="P876">
        <v>2</v>
      </c>
      <c r="Q876" t="str">
        <f>CONCATENATE(C876,E876,G876,I876)</f>
        <v>24</v>
      </c>
    </row>
    <row r="877" spans="1:17" x14ac:dyDescent="0.25">
      <c r="A877">
        <v>2529</v>
      </c>
      <c r="D877">
        <v>233.01566600000001</v>
      </c>
      <c r="E877" s="4">
        <v>2</v>
      </c>
      <c r="H877">
        <v>222.414119</v>
      </c>
      <c r="I877" s="1">
        <v>4</v>
      </c>
      <c r="P877">
        <v>2</v>
      </c>
      <c r="Q877" t="str">
        <f>CONCATENATE(C877,E877,G877,I877)</f>
        <v>24</v>
      </c>
    </row>
    <row r="878" spans="1:17" x14ac:dyDescent="0.25">
      <c r="A878">
        <v>2530</v>
      </c>
      <c r="D878">
        <v>233.01566600000001</v>
      </c>
      <c r="E878" s="4">
        <v>2</v>
      </c>
      <c r="H878">
        <v>222.414119</v>
      </c>
      <c r="I878" s="1">
        <v>4</v>
      </c>
      <c r="P878">
        <v>2</v>
      </c>
      <c r="Q878" t="str">
        <f>CONCATENATE(C878,E878,G878,I878)</f>
        <v>24</v>
      </c>
    </row>
    <row r="879" spans="1:17" x14ac:dyDescent="0.25">
      <c r="A879">
        <v>2531</v>
      </c>
      <c r="D879">
        <v>233.01566600000001</v>
      </c>
      <c r="E879" s="4">
        <v>2</v>
      </c>
      <c r="H879">
        <v>222.414119</v>
      </c>
      <c r="I879" s="1">
        <v>4</v>
      </c>
      <c r="P879">
        <v>2</v>
      </c>
      <c r="Q879" t="str">
        <f>CONCATENATE(C879,E879,G879,I879)</f>
        <v>24</v>
      </c>
    </row>
    <row r="880" spans="1:17" x14ac:dyDescent="0.25">
      <c r="A880">
        <v>2532</v>
      </c>
      <c r="D880">
        <v>233.01566600000001</v>
      </c>
      <c r="E880" s="4">
        <v>2</v>
      </c>
      <c r="H880">
        <v>222.414119</v>
      </c>
      <c r="I880" s="1">
        <v>4</v>
      </c>
      <c r="P880">
        <v>2</v>
      </c>
      <c r="Q880" t="str">
        <f>CONCATENATE(C880,E880,G880,I880)</f>
        <v>24</v>
      </c>
    </row>
    <row r="881" spans="1:17" x14ac:dyDescent="0.25">
      <c r="A881">
        <v>2533</v>
      </c>
      <c r="D881">
        <v>233.01566600000001</v>
      </c>
      <c r="E881" s="4">
        <v>2</v>
      </c>
      <c r="H881">
        <v>222.414119</v>
      </c>
      <c r="I881" s="1">
        <v>4</v>
      </c>
      <c r="P881">
        <v>2</v>
      </c>
      <c r="Q881" t="str">
        <f>CONCATENATE(C881,E881,G881,I881)</f>
        <v>24</v>
      </c>
    </row>
    <row r="882" spans="1:17" x14ac:dyDescent="0.25">
      <c r="A882">
        <v>2534</v>
      </c>
      <c r="D882">
        <v>233.01566600000001</v>
      </c>
      <c r="E882" s="4">
        <v>2</v>
      </c>
      <c r="H882">
        <v>222.414119</v>
      </c>
      <c r="I882" s="1">
        <v>4</v>
      </c>
      <c r="P882">
        <v>2</v>
      </c>
      <c r="Q882" t="str">
        <f>CONCATENATE(C882,E882,G882,I882)</f>
        <v>24</v>
      </c>
    </row>
    <row r="883" spans="1:17" x14ac:dyDescent="0.25">
      <c r="A883">
        <v>2535</v>
      </c>
      <c r="D883">
        <v>233.01566600000001</v>
      </c>
      <c r="E883" s="4">
        <v>2</v>
      </c>
      <c r="H883">
        <v>222.414119</v>
      </c>
      <c r="I883" s="1">
        <v>4</v>
      </c>
      <c r="P883">
        <v>2</v>
      </c>
      <c r="Q883" t="str">
        <f>CONCATENATE(C883,E883,G883,I883)</f>
        <v>24</v>
      </c>
    </row>
    <row r="884" spans="1:17" x14ac:dyDescent="0.25">
      <c r="A884">
        <v>2536</v>
      </c>
      <c r="D884">
        <v>233.01566600000001</v>
      </c>
      <c r="E884" s="4">
        <v>2</v>
      </c>
      <c r="H884">
        <v>222.414119</v>
      </c>
      <c r="I884" s="1">
        <v>4</v>
      </c>
      <c r="P884">
        <v>2</v>
      </c>
      <c r="Q884" t="str">
        <f>CONCATENATE(C884,E884,G884,I884)</f>
        <v>24</v>
      </c>
    </row>
    <row r="885" spans="1:17" x14ac:dyDescent="0.25">
      <c r="A885">
        <v>2537</v>
      </c>
      <c r="D885">
        <v>233.01566600000001</v>
      </c>
      <c r="E885" s="4">
        <v>2</v>
      </c>
      <c r="H885">
        <v>222.414119</v>
      </c>
      <c r="I885" s="1">
        <v>4</v>
      </c>
      <c r="P885">
        <v>2</v>
      </c>
      <c r="Q885" t="str">
        <f>CONCATENATE(C885,E885,G885,I885)</f>
        <v>24</v>
      </c>
    </row>
    <row r="886" spans="1:17" x14ac:dyDescent="0.25">
      <c r="A886">
        <v>2538</v>
      </c>
      <c r="B886">
        <v>238.979072</v>
      </c>
      <c r="C886" s="2">
        <v>1</v>
      </c>
      <c r="D886">
        <v>233.01566600000001</v>
      </c>
      <c r="E886" s="4">
        <v>2</v>
      </c>
      <c r="H886">
        <v>222.414119</v>
      </c>
      <c r="I886" s="1">
        <v>4</v>
      </c>
      <c r="P886">
        <v>3</v>
      </c>
      <c r="Q886" t="str">
        <f>CONCATENATE(C886,E886,G886,I886)</f>
        <v>124</v>
      </c>
    </row>
    <row r="887" spans="1:17" x14ac:dyDescent="0.25">
      <c r="A887">
        <v>2539</v>
      </c>
      <c r="B887">
        <v>238.979072</v>
      </c>
      <c r="C887" s="2">
        <v>1</v>
      </c>
      <c r="D887">
        <v>233.01566600000001</v>
      </c>
      <c r="E887" s="4">
        <v>2</v>
      </c>
      <c r="H887">
        <v>222.414119</v>
      </c>
      <c r="I887" s="1">
        <v>4</v>
      </c>
      <c r="P887">
        <v>3</v>
      </c>
      <c r="Q887" t="str">
        <f>CONCATENATE(C887,E887,G887,I887)</f>
        <v>124</v>
      </c>
    </row>
    <row r="888" spans="1:17" x14ac:dyDescent="0.25">
      <c r="A888">
        <v>2540</v>
      </c>
      <c r="B888">
        <v>238.979072</v>
      </c>
      <c r="C888" s="2">
        <v>1</v>
      </c>
      <c r="D888">
        <v>233.01566600000001</v>
      </c>
      <c r="E888" s="4">
        <v>2</v>
      </c>
      <c r="H888">
        <v>222.414119</v>
      </c>
      <c r="I888" s="1">
        <v>4</v>
      </c>
      <c r="P888">
        <v>3</v>
      </c>
      <c r="Q888" t="str">
        <f>CONCATENATE(C888,E888,G888,I888)</f>
        <v>124</v>
      </c>
    </row>
    <row r="889" spans="1:17" x14ac:dyDescent="0.25">
      <c r="A889">
        <v>2541</v>
      </c>
      <c r="B889">
        <v>238.979072</v>
      </c>
      <c r="C889" s="2">
        <v>1</v>
      </c>
      <c r="D889">
        <v>233.01566600000001</v>
      </c>
      <c r="E889" s="4">
        <v>2</v>
      </c>
      <c r="H889">
        <v>222.414119</v>
      </c>
      <c r="I889" s="1">
        <v>4</v>
      </c>
      <c r="P889">
        <v>3</v>
      </c>
      <c r="Q889" t="str">
        <f>CONCATENATE(C889,E889,G889,I889)</f>
        <v>124</v>
      </c>
    </row>
    <row r="890" spans="1:17" x14ac:dyDescent="0.25">
      <c r="A890">
        <v>2542</v>
      </c>
      <c r="B890">
        <v>238.979072</v>
      </c>
      <c r="C890" s="2">
        <v>1</v>
      </c>
      <c r="D890">
        <v>233.01566600000001</v>
      </c>
      <c r="E890" s="4">
        <v>2</v>
      </c>
      <c r="H890">
        <v>222.53455199999999</v>
      </c>
      <c r="I890" s="1">
        <v>4</v>
      </c>
      <c r="P890">
        <v>3</v>
      </c>
      <c r="Q890" t="str">
        <f>CONCATENATE(C890,E890,G890,I890)</f>
        <v>124</v>
      </c>
    </row>
    <row r="891" spans="1:17" x14ac:dyDescent="0.25">
      <c r="A891">
        <v>2543</v>
      </c>
      <c r="B891">
        <v>238.979072</v>
      </c>
      <c r="C891" s="2">
        <v>1</v>
      </c>
      <c r="H891">
        <v>222.53455199999999</v>
      </c>
      <c r="I891" s="1">
        <v>4</v>
      </c>
      <c r="P891">
        <v>2</v>
      </c>
      <c r="Q891" t="str">
        <f>CONCATENATE(C891,E891,G891,I891)</f>
        <v>14</v>
      </c>
    </row>
    <row r="892" spans="1:17" x14ac:dyDescent="0.25">
      <c r="A892">
        <v>2544</v>
      </c>
      <c r="B892">
        <v>238.979072</v>
      </c>
      <c r="C892" s="2">
        <v>1</v>
      </c>
      <c r="H892">
        <v>222.53455199999999</v>
      </c>
      <c r="I892" s="1">
        <v>4</v>
      </c>
      <c r="P892">
        <v>2</v>
      </c>
      <c r="Q892" t="str">
        <f>CONCATENATE(C892,E892,G892,I892)</f>
        <v>14</v>
      </c>
    </row>
    <row r="893" spans="1:17" x14ac:dyDescent="0.25">
      <c r="A893">
        <v>2545</v>
      </c>
      <c r="B893">
        <v>238.979072</v>
      </c>
      <c r="C893" s="2">
        <v>1</v>
      </c>
      <c r="F893">
        <v>229.34129200000001</v>
      </c>
      <c r="G893" s="3">
        <v>3</v>
      </c>
      <c r="H893">
        <v>222.53455199999999</v>
      </c>
      <c r="I893" s="1">
        <v>4</v>
      </c>
      <c r="P893">
        <v>3</v>
      </c>
      <c r="Q893" t="str">
        <f>CONCATENATE(C893,E893,G893,I893)</f>
        <v>134</v>
      </c>
    </row>
    <row r="894" spans="1:17" x14ac:dyDescent="0.25">
      <c r="A894">
        <v>2546</v>
      </c>
      <c r="B894">
        <v>238.979072</v>
      </c>
      <c r="C894" s="2">
        <v>1</v>
      </c>
      <c r="F894">
        <v>229.34129200000001</v>
      </c>
      <c r="G894" s="3">
        <v>3</v>
      </c>
      <c r="H894">
        <v>222.53455199999999</v>
      </c>
      <c r="I894" s="1">
        <v>4</v>
      </c>
      <c r="P894">
        <v>3</v>
      </c>
      <c r="Q894" t="str">
        <f>CONCATENATE(C894,E894,G894,I894)</f>
        <v>134</v>
      </c>
    </row>
    <row r="895" spans="1:17" x14ac:dyDescent="0.25">
      <c r="A895">
        <v>2547</v>
      </c>
      <c r="B895">
        <v>238.979072</v>
      </c>
      <c r="C895" s="2">
        <v>1</v>
      </c>
      <c r="F895">
        <v>229.34129200000001</v>
      </c>
      <c r="G895" s="3">
        <v>3</v>
      </c>
      <c r="H895">
        <v>222.53455199999999</v>
      </c>
      <c r="I895" s="1">
        <v>4</v>
      </c>
      <c r="P895">
        <v>3</v>
      </c>
      <c r="Q895" t="str">
        <f>CONCATENATE(C895,E895,G895,I895)</f>
        <v>134</v>
      </c>
    </row>
    <row r="896" spans="1:17" x14ac:dyDescent="0.25">
      <c r="A896">
        <v>2548</v>
      </c>
      <c r="B896">
        <v>238.979072</v>
      </c>
      <c r="C896" s="2">
        <v>1</v>
      </c>
      <c r="F896">
        <v>229.34129200000001</v>
      </c>
      <c r="G896" s="3">
        <v>3</v>
      </c>
      <c r="H896">
        <v>222.775519</v>
      </c>
      <c r="I896" s="1">
        <v>4</v>
      </c>
      <c r="P896">
        <v>3</v>
      </c>
      <c r="Q896" t="str">
        <f>CONCATENATE(C896,E896,G896,I896)</f>
        <v>134</v>
      </c>
    </row>
    <row r="897" spans="1:17" x14ac:dyDescent="0.25">
      <c r="A897">
        <v>2549</v>
      </c>
      <c r="B897">
        <v>238.979072</v>
      </c>
      <c r="C897" s="2">
        <v>1</v>
      </c>
      <c r="F897">
        <v>229.34129200000001</v>
      </c>
      <c r="G897" s="3">
        <v>3</v>
      </c>
      <c r="H897">
        <v>222.896052</v>
      </c>
      <c r="I897" s="1">
        <v>4</v>
      </c>
      <c r="P897">
        <v>3</v>
      </c>
      <c r="Q897" t="str">
        <f>CONCATENATE(C897,E897,G897,I897)</f>
        <v>134</v>
      </c>
    </row>
    <row r="898" spans="1:17" x14ac:dyDescent="0.25">
      <c r="A898">
        <v>2550</v>
      </c>
      <c r="B898">
        <v>238.979072</v>
      </c>
      <c r="C898" s="2">
        <v>1</v>
      </c>
      <c r="F898">
        <v>229.34129200000001</v>
      </c>
      <c r="G898" s="3">
        <v>3</v>
      </c>
      <c r="H898">
        <v>222.896052</v>
      </c>
      <c r="I898" s="1">
        <v>4</v>
      </c>
      <c r="P898">
        <v>3</v>
      </c>
      <c r="Q898" t="str">
        <f>CONCATENATE(C898,E898,G898,I898)</f>
        <v>134</v>
      </c>
    </row>
    <row r="899" spans="1:17" x14ac:dyDescent="0.25">
      <c r="A899">
        <v>2551</v>
      </c>
      <c r="B899">
        <v>238.979072</v>
      </c>
      <c r="C899" s="2">
        <v>1</v>
      </c>
      <c r="F899">
        <v>229.34129200000001</v>
      </c>
      <c r="G899" s="3">
        <v>3</v>
      </c>
      <c r="H899">
        <v>222.896052</v>
      </c>
      <c r="I899" s="1">
        <v>4</v>
      </c>
      <c r="P899">
        <v>3</v>
      </c>
      <c r="Q899" t="str">
        <f>CONCATENATE(C899,E899,G899,I899)</f>
        <v>134</v>
      </c>
    </row>
    <row r="900" spans="1:17" x14ac:dyDescent="0.25">
      <c r="A900">
        <v>2552</v>
      </c>
      <c r="B900">
        <v>238.979072</v>
      </c>
      <c r="C900" s="2">
        <v>1</v>
      </c>
      <c r="F900">
        <v>229.34129200000001</v>
      </c>
      <c r="G900" s="3">
        <v>3</v>
      </c>
      <c r="H900">
        <v>222.896052</v>
      </c>
      <c r="I900" s="1">
        <v>4</v>
      </c>
      <c r="P900">
        <v>3</v>
      </c>
      <c r="Q900" t="str">
        <f>CONCATENATE(C900,E900,G900,I900)</f>
        <v>134</v>
      </c>
    </row>
    <row r="901" spans="1:17" x14ac:dyDescent="0.25">
      <c r="A901">
        <v>2553</v>
      </c>
      <c r="B901">
        <v>238.979072</v>
      </c>
      <c r="C901" s="2">
        <v>1</v>
      </c>
      <c r="F901">
        <v>229.34129200000001</v>
      </c>
      <c r="G901" s="3">
        <v>3</v>
      </c>
      <c r="H901">
        <v>222.896052</v>
      </c>
      <c r="I901" s="1">
        <v>4</v>
      </c>
      <c r="P901">
        <v>3</v>
      </c>
      <c r="Q901" t="str">
        <f>CONCATENATE(C901,E901,G901,I901)</f>
        <v>134</v>
      </c>
    </row>
    <row r="902" spans="1:17" x14ac:dyDescent="0.25">
      <c r="A902">
        <v>2554</v>
      </c>
      <c r="B902">
        <v>238.979072</v>
      </c>
      <c r="C902" s="2">
        <v>1</v>
      </c>
      <c r="F902">
        <v>229.34129200000001</v>
      </c>
      <c r="G902" s="3">
        <v>3</v>
      </c>
      <c r="H902">
        <v>222.896052</v>
      </c>
      <c r="I902" s="1">
        <v>4</v>
      </c>
      <c r="P902">
        <v>3</v>
      </c>
      <c r="Q902" t="str">
        <f>CONCATENATE(C902,E902,G902,I902)</f>
        <v>134</v>
      </c>
    </row>
    <row r="903" spans="1:17" x14ac:dyDescent="0.25">
      <c r="A903">
        <v>2555</v>
      </c>
      <c r="B903">
        <v>238.979072</v>
      </c>
      <c r="C903" s="2">
        <v>1</v>
      </c>
      <c r="F903">
        <v>229.34129200000001</v>
      </c>
      <c r="G903" s="3">
        <v>3</v>
      </c>
      <c r="H903">
        <v>223.07675399999999</v>
      </c>
      <c r="I903" s="1">
        <v>4</v>
      </c>
      <c r="P903">
        <v>3</v>
      </c>
      <c r="Q903" t="str">
        <f>CONCATENATE(C903,E903,G903,I903)</f>
        <v>134</v>
      </c>
    </row>
    <row r="904" spans="1:17" x14ac:dyDescent="0.25">
      <c r="A904">
        <v>2556</v>
      </c>
      <c r="B904">
        <v>238.979072</v>
      </c>
      <c r="C904" s="2">
        <v>1</v>
      </c>
      <c r="F904">
        <v>229.34129200000001</v>
      </c>
      <c r="G904" s="3">
        <v>3</v>
      </c>
      <c r="H904">
        <v>223.07675399999999</v>
      </c>
      <c r="I904" s="1">
        <v>4</v>
      </c>
      <c r="P904">
        <v>3</v>
      </c>
      <c r="Q904" t="str">
        <f>CONCATENATE(C904,E904,G904,I904)</f>
        <v>134</v>
      </c>
    </row>
    <row r="905" spans="1:17" x14ac:dyDescent="0.25">
      <c r="A905">
        <v>2557</v>
      </c>
      <c r="B905">
        <v>238.979072</v>
      </c>
      <c r="C905" s="2">
        <v>1</v>
      </c>
      <c r="F905">
        <v>229.34129200000001</v>
      </c>
      <c r="G905" s="3">
        <v>3</v>
      </c>
      <c r="H905">
        <v>223.19718799999998</v>
      </c>
      <c r="I905" s="1">
        <v>4</v>
      </c>
      <c r="P905">
        <v>3</v>
      </c>
      <c r="Q905" t="str">
        <f>CONCATENATE(C905,E905,G905,I905)</f>
        <v>134</v>
      </c>
    </row>
    <row r="906" spans="1:17" x14ac:dyDescent="0.25">
      <c r="A906">
        <v>2558</v>
      </c>
      <c r="B906">
        <v>238.979072</v>
      </c>
      <c r="C906" s="2">
        <v>1</v>
      </c>
      <c r="F906">
        <v>229.34129200000001</v>
      </c>
      <c r="G906" s="3">
        <v>3</v>
      </c>
      <c r="P906">
        <v>2</v>
      </c>
      <c r="Q906" t="str">
        <f>CONCATENATE(C906,E906,G906,I906)</f>
        <v>13</v>
      </c>
    </row>
    <row r="907" spans="1:17" x14ac:dyDescent="0.25">
      <c r="A907">
        <v>2559</v>
      </c>
      <c r="B907">
        <v>238.979072</v>
      </c>
      <c r="C907" s="2">
        <v>1</v>
      </c>
      <c r="F907">
        <v>229.34129200000001</v>
      </c>
      <c r="G907" s="3">
        <v>3</v>
      </c>
      <c r="P907">
        <v>2</v>
      </c>
      <c r="Q907" t="str">
        <f>CONCATENATE(C907,E907,G907,I907)</f>
        <v>13</v>
      </c>
    </row>
    <row r="908" spans="1:17" x14ac:dyDescent="0.25">
      <c r="A908">
        <v>2560</v>
      </c>
      <c r="B908">
        <v>238.979072</v>
      </c>
      <c r="C908" s="2">
        <v>1</v>
      </c>
      <c r="F908">
        <v>229.34129200000001</v>
      </c>
      <c r="G908" s="3">
        <v>3</v>
      </c>
      <c r="P908">
        <v>2</v>
      </c>
      <c r="Q908" t="str">
        <f>CONCATENATE(C908,E908,G908,I908)</f>
        <v>13</v>
      </c>
    </row>
    <row r="909" spans="1:17" x14ac:dyDescent="0.25">
      <c r="A909">
        <v>2561</v>
      </c>
      <c r="J909">
        <v>211.21020799999999</v>
      </c>
      <c r="K909" t="s">
        <v>22</v>
      </c>
      <c r="Q909" t="str">
        <f>CONCATENATE(C909,E909,G909,I909)</f>
        <v/>
      </c>
    </row>
    <row r="910" spans="1:17" x14ac:dyDescent="0.25">
      <c r="A910">
        <v>2915</v>
      </c>
      <c r="Q910" t="str">
        <f>CONCATENATE(C910,E910,G910,I910)</f>
        <v/>
      </c>
    </row>
    <row r="911" spans="1:17" x14ac:dyDescent="0.25">
      <c r="A911">
        <v>2916</v>
      </c>
      <c r="Q911" t="str">
        <f>CONCATENATE(C911,E911,G911,I911)</f>
        <v/>
      </c>
    </row>
    <row r="912" spans="1:17" x14ac:dyDescent="0.25">
      <c r="A912">
        <v>2917</v>
      </c>
      <c r="J912">
        <v>211.029506</v>
      </c>
      <c r="K912" t="s">
        <v>22</v>
      </c>
      <c r="Q912" t="str">
        <f>CONCATENATE(C912,E912,G912,I912)</f>
        <v/>
      </c>
    </row>
    <row r="913" spans="1:17" x14ac:dyDescent="0.25">
      <c r="A913">
        <v>2918</v>
      </c>
      <c r="Q913" t="str">
        <f>CONCATENATE(C913,E913,G913,I913)</f>
        <v/>
      </c>
    </row>
    <row r="914" spans="1:17" x14ac:dyDescent="0.25">
      <c r="A914">
        <v>2919</v>
      </c>
      <c r="Q914" t="str">
        <f>CONCATENATE(C914,E914,G914,I914)</f>
        <v/>
      </c>
    </row>
    <row r="915" spans="1:17" x14ac:dyDescent="0.25">
      <c r="A915">
        <v>2920</v>
      </c>
      <c r="Q915" t="str">
        <f>CONCATENATE(C915,E915,G915,I915)</f>
        <v/>
      </c>
    </row>
    <row r="916" spans="1:17" x14ac:dyDescent="0.25">
      <c r="A916">
        <v>2921</v>
      </c>
      <c r="H916">
        <v>225.96805799999998</v>
      </c>
      <c r="I916" s="1">
        <v>4</v>
      </c>
      <c r="Q916" t="str">
        <f>CONCATENATE(C916,E916,G916,I916)</f>
        <v>4</v>
      </c>
    </row>
    <row r="917" spans="1:17" x14ac:dyDescent="0.25">
      <c r="A917">
        <v>2922</v>
      </c>
      <c r="H917">
        <v>225.96805799999998</v>
      </c>
      <c r="I917" s="1">
        <v>4</v>
      </c>
      <c r="Q917" t="str">
        <f>CONCATENATE(C917,E917,G917,I917)</f>
        <v>4</v>
      </c>
    </row>
    <row r="918" spans="1:17" x14ac:dyDescent="0.25">
      <c r="A918">
        <v>2923</v>
      </c>
      <c r="D918">
        <v>214.342479</v>
      </c>
      <c r="E918" s="4">
        <v>2</v>
      </c>
      <c r="H918">
        <v>225.96805799999998</v>
      </c>
      <c r="I918" s="1">
        <v>4</v>
      </c>
      <c r="P918">
        <v>2</v>
      </c>
      <c r="Q918" t="str">
        <f>CONCATENATE(C918,E918,G918,I918)</f>
        <v>24</v>
      </c>
    </row>
    <row r="919" spans="1:17" x14ac:dyDescent="0.25">
      <c r="A919">
        <v>2924</v>
      </c>
      <c r="D919">
        <v>214.342479</v>
      </c>
      <c r="E919" s="4">
        <v>2</v>
      </c>
      <c r="H919">
        <v>225.96805799999998</v>
      </c>
      <c r="I919" s="1">
        <v>4</v>
      </c>
      <c r="P919">
        <v>2</v>
      </c>
      <c r="Q919" t="str">
        <f>CONCATENATE(C919,E919,G919,I919)</f>
        <v>24</v>
      </c>
    </row>
    <row r="920" spans="1:17" x14ac:dyDescent="0.25">
      <c r="A920">
        <v>2925</v>
      </c>
      <c r="D920">
        <v>214.342479</v>
      </c>
      <c r="E920" s="4">
        <v>2</v>
      </c>
      <c r="H920">
        <v>225.96805799999998</v>
      </c>
      <c r="I920" s="1">
        <v>4</v>
      </c>
      <c r="P920">
        <v>2</v>
      </c>
      <c r="Q920" t="str">
        <f>CONCATENATE(C920,E920,G920,I920)</f>
        <v>24</v>
      </c>
    </row>
    <row r="921" spans="1:17" x14ac:dyDescent="0.25">
      <c r="A921">
        <v>2926</v>
      </c>
      <c r="D921">
        <v>214.342479</v>
      </c>
      <c r="E921" s="4">
        <v>2</v>
      </c>
      <c r="H921">
        <v>225.96805799999998</v>
      </c>
      <c r="I921" s="1">
        <v>4</v>
      </c>
      <c r="P921">
        <v>2</v>
      </c>
      <c r="Q921" t="str">
        <f>CONCATENATE(C921,E921,G921,I921)</f>
        <v>24</v>
      </c>
    </row>
    <row r="922" spans="1:17" x14ac:dyDescent="0.25">
      <c r="A922">
        <v>2927</v>
      </c>
      <c r="D922">
        <v>214.342479</v>
      </c>
      <c r="E922" s="4">
        <v>2</v>
      </c>
      <c r="H922">
        <v>225.96805799999998</v>
      </c>
      <c r="I922" s="1">
        <v>4</v>
      </c>
      <c r="P922">
        <v>2</v>
      </c>
      <c r="Q922" t="str">
        <f>CONCATENATE(C922,E922,G922,I922)</f>
        <v>24</v>
      </c>
    </row>
    <row r="923" spans="1:17" x14ac:dyDescent="0.25">
      <c r="A923">
        <v>2928</v>
      </c>
      <c r="D923">
        <v>214.342479</v>
      </c>
      <c r="E923" s="4">
        <v>2</v>
      </c>
      <c r="H923">
        <v>225.96805799999998</v>
      </c>
      <c r="I923" s="1">
        <v>4</v>
      </c>
      <c r="P923">
        <v>2</v>
      </c>
      <c r="Q923" t="str">
        <f>CONCATENATE(C923,E923,G923,I923)</f>
        <v>24</v>
      </c>
    </row>
    <row r="924" spans="1:17" x14ac:dyDescent="0.25">
      <c r="A924">
        <v>2929</v>
      </c>
      <c r="D924">
        <v>214.342479</v>
      </c>
      <c r="E924" s="4">
        <v>2</v>
      </c>
      <c r="H924">
        <v>225.96805799999998</v>
      </c>
      <c r="I924" s="1">
        <v>4</v>
      </c>
      <c r="P924">
        <v>2</v>
      </c>
      <c r="Q924" t="str">
        <f>CONCATENATE(C924,E924,G924,I924)</f>
        <v>24</v>
      </c>
    </row>
    <row r="925" spans="1:17" x14ac:dyDescent="0.25">
      <c r="A925">
        <v>2930</v>
      </c>
      <c r="D925">
        <v>214.342479</v>
      </c>
      <c r="E925" s="4">
        <v>2</v>
      </c>
      <c r="H925">
        <v>225.96805799999998</v>
      </c>
      <c r="I925" s="1">
        <v>4</v>
      </c>
      <c r="P925">
        <v>2</v>
      </c>
      <c r="Q925" t="str">
        <f>CONCATENATE(C925,E925,G925,I925)</f>
        <v>24</v>
      </c>
    </row>
    <row r="926" spans="1:17" x14ac:dyDescent="0.25">
      <c r="A926">
        <v>2931</v>
      </c>
      <c r="D926">
        <v>214.342479</v>
      </c>
      <c r="E926" s="4">
        <v>2</v>
      </c>
      <c r="H926">
        <v>225.90779000000001</v>
      </c>
      <c r="I926" s="1">
        <v>4</v>
      </c>
      <c r="P926">
        <v>2</v>
      </c>
      <c r="Q926" t="str">
        <f>CONCATENATE(C926,E926,G926,I926)</f>
        <v>24</v>
      </c>
    </row>
    <row r="927" spans="1:17" x14ac:dyDescent="0.25">
      <c r="A927">
        <v>2932</v>
      </c>
      <c r="D927">
        <v>214.342479</v>
      </c>
      <c r="E927" s="4">
        <v>2</v>
      </c>
      <c r="H927">
        <v>225.84762499999999</v>
      </c>
      <c r="I927" s="1">
        <v>4</v>
      </c>
      <c r="P927">
        <v>2</v>
      </c>
      <c r="Q927" t="str">
        <f>CONCATENATE(C927,E927,G927,I927)</f>
        <v>24</v>
      </c>
    </row>
    <row r="928" spans="1:17" x14ac:dyDescent="0.25">
      <c r="A928">
        <v>2933</v>
      </c>
      <c r="D928">
        <v>214.342479</v>
      </c>
      <c r="E928" s="4">
        <v>2</v>
      </c>
      <c r="H928">
        <v>225.78735599999999</v>
      </c>
      <c r="I928" s="1">
        <v>4</v>
      </c>
      <c r="P928">
        <v>2</v>
      </c>
      <c r="Q928" t="str">
        <f>CONCATENATE(C928,E928,G928,I928)</f>
        <v>24</v>
      </c>
    </row>
    <row r="929" spans="1:17" x14ac:dyDescent="0.25">
      <c r="A929">
        <v>2934</v>
      </c>
      <c r="D929">
        <v>214.342479</v>
      </c>
      <c r="E929" s="4">
        <v>2</v>
      </c>
      <c r="H929">
        <v>225.546389</v>
      </c>
      <c r="I929" s="1">
        <v>4</v>
      </c>
      <c r="P929">
        <v>2</v>
      </c>
      <c r="Q929" t="str">
        <f>CONCATENATE(C929,E929,G929,I929)</f>
        <v>24</v>
      </c>
    </row>
    <row r="930" spans="1:17" x14ac:dyDescent="0.25">
      <c r="A930">
        <v>2935</v>
      </c>
      <c r="D930">
        <v>214.40274299999999</v>
      </c>
      <c r="E930" s="4">
        <v>2</v>
      </c>
      <c r="H930">
        <v>225.42595599999999</v>
      </c>
      <c r="I930" s="1">
        <v>4</v>
      </c>
      <c r="P930">
        <v>2</v>
      </c>
      <c r="Q930" t="str">
        <f>CONCATENATE(C930,E930,G930,I930)</f>
        <v>24</v>
      </c>
    </row>
    <row r="931" spans="1:17" x14ac:dyDescent="0.25">
      <c r="A931">
        <v>2936</v>
      </c>
      <c r="D931">
        <v>214.28220999999999</v>
      </c>
      <c r="E931" s="4">
        <v>2</v>
      </c>
      <c r="F931">
        <v>217.47474599999998</v>
      </c>
      <c r="G931" s="3">
        <v>3</v>
      </c>
      <c r="H931">
        <v>225.30542299999999</v>
      </c>
      <c r="I931" s="1">
        <v>4</v>
      </c>
      <c r="P931">
        <v>3</v>
      </c>
      <c r="Q931" t="str">
        <f>CONCATENATE(C931,E931,G931,I931)</f>
        <v>234</v>
      </c>
    </row>
    <row r="932" spans="1:17" x14ac:dyDescent="0.25">
      <c r="A932">
        <v>2937</v>
      </c>
      <c r="F932">
        <v>217.47474599999998</v>
      </c>
      <c r="G932" s="3">
        <v>3</v>
      </c>
      <c r="H932">
        <v>224.883757</v>
      </c>
      <c r="I932" s="1">
        <v>4</v>
      </c>
      <c r="P932">
        <v>2</v>
      </c>
      <c r="Q932" t="str">
        <f>CONCATENATE(C932,E932,G932,I932)</f>
        <v>34</v>
      </c>
    </row>
    <row r="933" spans="1:17" x14ac:dyDescent="0.25">
      <c r="A933">
        <v>2938</v>
      </c>
      <c r="F933">
        <v>217.47474599999998</v>
      </c>
      <c r="G933" s="3">
        <v>3</v>
      </c>
      <c r="H933">
        <v>224.40192300000001</v>
      </c>
      <c r="I933" s="1">
        <v>4</v>
      </c>
      <c r="P933">
        <v>2</v>
      </c>
      <c r="Q933" t="str">
        <f>CONCATENATE(C933,E933,G933,I933)</f>
        <v>34</v>
      </c>
    </row>
    <row r="934" spans="1:17" x14ac:dyDescent="0.25">
      <c r="A934">
        <v>2939</v>
      </c>
      <c r="F934">
        <v>217.47474599999998</v>
      </c>
      <c r="G934" s="3">
        <v>3</v>
      </c>
      <c r="P934">
        <v>1</v>
      </c>
      <c r="Q934" t="str">
        <f>CONCATENATE(C934,E934,G934,I934)</f>
        <v>3</v>
      </c>
    </row>
    <row r="935" spans="1:17" x14ac:dyDescent="0.25">
      <c r="A935">
        <v>2940</v>
      </c>
      <c r="F935">
        <v>217.47474599999998</v>
      </c>
      <c r="G935" s="3">
        <v>3</v>
      </c>
      <c r="P935">
        <v>1</v>
      </c>
      <c r="Q935" t="str">
        <f>CONCATENATE(C935,E935,G935,I935)</f>
        <v>3</v>
      </c>
    </row>
    <row r="936" spans="1:17" x14ac:dyDescent="0.25">
      <c r="A936">
        <v>2941</v>
      </c>
      <c r="F936">
        <v>217.47474599999998</v>
      </c>
      <c r="G936" s="3">
        <v>3</v>
      </c>
      <c r="P936">
        <v>1</v>
      </c>
      <c r="Q936" t="str">
        <f>CONCATENATE(C936,E936,G936,I936)</f>
        <v>3</v>
      </c>
    </row>
    <row r="937" spans="1:17" x14ac:dyDescent="0.25">
      <c r="A937">
        <v>2942</v>
      </c>
      <c r="B937">
        <v>205.12636499999999</v>
      </c>
      <c r="C937" s="2">
        <v>1</v>
      </c>
      <c r="F937">
        <v>217.47474599999998</v>
      </c>
      <c r="G937" s="3">
        <v>3</v>
      </c>
      <c r="P937">
        <v>2</v>
      </c>
      <c r="Q937" t="str">
        <f>CONCATENATE(C937,E937,G937,I937)</f>
        <v>13</v>
      </c>
    </row>
    <row r="938" spans="1:17" x14ac:dyDescent="0.25">
      <c r="A938">
        <v>2943</v>
      </c>
      <c r="B938">
        <v>205.12636499999999</v>
      </c>
      <c r="C938" s="2">
        <v>1</v>
      </c>
      <c r="F938">
        <v>217.47474599999998</v>
      </c>
      <c r="G938" s="3">
        <v>3</v>
      </c>
      <c r="P938">
        <v>2</v>
      </c>
      <c r="Q938" t="str">
        <f>CONCATENATE(C938,E938,G938,I938)</f>
        <v>13</v>
      </c>
    </row>
    <row r="939" spans="1:17" x14ac:dyDescent="0.25">
      <c r="A939">
        <v>2944</v>
      </c>
      <c r="B939">
        <v>205.12636499999999</v>
      </c>
      <c r="C939" s="2">
        <v>1</v>
      </c>
      <c r="F939">
        <v>217.47474599999998</v>
      </c>
      <c r="G939" s="3">
        <v>3</v>
      </c>
      <c r="P939">
        <v>2</v>
      </c>
      <c r="Q939" t="str">
        <f>CONCATENATE(C939,E939,G939,I939)</f>
        <v>13</v>
      </c>
    </row>
    <row r="940" spans="1:17" x14ac:dyDescent="0.25">
      <c r="A940">
        <v>2945</v>
      </c>
      <c r="B940">
        <v>205.12636499999999</v>
      </c>
      <c r="C940" s="2">
        <v>1</v>
      </c>
      <c r="F940">
        <v>217.47474599999998</v>
      </c>
      <c r="G940" s="3">
        <v>3</v>
      </c>
      <c r="P940">
        <v>2</v>
      </c>
      <c r="Q940" t="str">
        <f>CONCATENATE(C940,E940,G940,I940)</f>
        <v>13</v>
      </c>
    </row>
    <row r="941" spans="1:17" x14ac:dyDescent="0.25">
      <c r="A941">
        <v>2946</v>
      </c>
      <c r="B941">
        <v>205.12636499999999</v>
      </c>
      <c r="C941" s="2">
        <v>1</v>
      </c>
      <c r="F941">
        <v>217.47474599999998</v>
      </c>
      <c r="G941" s="3">
        <v>3</v>
      </c>
      <c r="P941">
        <v>2</v>
      </c>
      <c r="Q941" t="str">
        <f>CONCATENATE(C941,E941,G941,I941)</f>
        <v>13</v>
      </c>
    </row>
    <row r="942" spans="1:17" x14ac:dyDescent="0.25">
      <c r="A942">
        <v>2947</v>
      </c>
      <c r="B942">
        <v>205.12636499999999</v>
      </c>
      <c r="C942" s="2">
        <v>1</v>
      </c>
      <c r="F942">
        <v>217.47474599999998</v>
      </c>
      <c r="G942" s="3">
        <v>3</v>
      </c>
      <c r="P942">
        <v>2</v>
      </c>
      <c r="Q942" t="str">
        <f>CONCATENATE(C942,E942,G942,I942)</f>
        <v>13</v>
      </c>
    </row>
    <row r="943" spans="1:17" x14ac:dyDescent="0.25">
      <c r="A943">
        <v>2948</v>
      </c>
      <c r="B943">
        <v>205.12636499999999</v>
      </c>
      <c r="C943" s="2">
        <v>1</v>
      </c>
      <c r="F943">
        <v>217.47474599999998</v>
      </c>
      <c r="G943" s="3">
        <v>3</v>
      </c>
      <c r="P943">
        <v>2</v>
      </c>
      <c r="Q943" t="str">
        <f>CONCATENATE(C943,E943,G943,I943)</f>
        <v>13</v>
      </c>
    </row>
    <row r="944" spans="1:17" x14ac:dyDescent="0.25">
      <c r="A944">
        <v>2949</v>
      </c>
      <c r="B944">
        <v>205.12636499999999</v>
      </c>
      <c r="C944" s="2">
        <v>1</v>
      </c>
      <c r="F944">
        <v>217.47474599999998</v>
      </c>
      <c r="G944" s="3">
        <v>3</v>
      </c>
      <c r="P944">
        <v>2</v>
      </c>
      <c r="Q944" t="str">
        <f>CONCATENATE(C944,E944,G944,I944)</f>
        <v>13</v>
      </c>
    </row>
    <row r="945" spans="1:17" x14ac:dyDescent="0.25">
      <c r="A945">
        <v>2950</v>
      </c>
      <c r="B945">
        <v>205.12636499999999</v>
      </c>
      <c r="C945" s="2">
        <v>1</v>
      </c>
      <c r="F945">
        <v>217.11334499999998</v>
      </c>
      <c r="G945" s="3">
        <v>3</v>
      </c>
      <c r="P945">
        <v>2</v>
      </c>
      <c r="Q945" t="str">
        <f>CONCATENATE(C945,E945,G945,I945)</f>
        <v>13</v>
      </c>
    </row>
    <row r="946" spans="1:17" x14ac:dyDescent="0.25">
      <c r="A946">
        <v>2951</v>
      </c>
      <c r="B946">
        <v>205.12636499999999</v>
      </c>
      <c r="C946" s="2">
        <v>1</v>
      </c>
      <c r="P946">
        <v>1</v>
      </c>
      <c r="Q946" t="str">
        <f>CONCATENATE(C946,E946,G946,I946)</f>
        <v>1</v>
      </c>
    </row>
    <row r="947" spans="1:17" x14ac:dyDescent="0.25">
      <c r="A947">
        <v>2952</v>
      </c>
      <c r="B947">
        <v>205.12636499999999</v>
      </c>
      <c r="C947" s="2">
        <v>1</v>
      </c>
      <c r="P947">
        <v>1</v>
      </c>
      <c r="Q947" t="str">
        <f>CONCATENATE(C947,E947,G947,I947)</f>
        <v>1</v>
      </c>
    </row>
    <row r="948" spans="1:17" x14ac:dyDescent="0.25">
      <c r="A948">
        <v>2953</v>
      </c>
      <c r="B948">
        <v>205.12636499999999</v>
      </c>
      <c r="C948" s="2">
        <v>1</v>
      </c>
      <c r="P948">
        <v>1</v>
      </c>
      <c r="Q948" t="str">
        <f>CONCATENATE(C948,E948,G948,I948)</f>
        <v>1</v>
      </c>
    </row>
    <row r="949" spans="1:17" x14ac:dyDescent="0.25">
      <c r="A949">
        <v>2954</v>
      </c>
      <c r="B949">
        <v>205.12636499999999</v>
      </c>
      <c r="C949" s="2">
        <v>1</v>
      </c>
      <c r="P949">
        <v>1</v>
      </c>
      <c r="Q949" t="str">
        <f>CONCATENATE(C949,E949,G949,I949)</f>
        <v>1</v>
      </c>
    </row>
    <row r="950" spans="1:17" x14ac:dyDescent="0.25">
      <c r="A950">
        <v>2955</v>
      </c>
      <c r="B950">
        <v>205.12636499999999</v>
      </c>
      <c r="C950" s="2">
        <v>1</v>
      </c>
      <c r="P950">
        <v>1</v>
      </c>
      <c r="Q950" t="str">
        <f>CONCATENATE(C950,E950,G950,I950)</f>
        <v>1</v>
      </c>
    </row>
    <row r="951" spans="1:17" x14ac:dyDescent="0.25">
      <c r="A951">
        <v>2956</v>
      </c>
      <c r="P951">
        <v>0</v>
      </c>
      <c r="Q951" t="str">
        <f>CONCATENATE(C951,E951,G951,I951)</f>
        <v/>
      </c>
    </row>
    <row r="952" spans="1:17" x14ac:dyDescent="0.25">
      <c r="A952">
        <v>2957</v>
      </c>
      <c r="P952">
        <v>0</v>
      </c>
      <c r="Q952" t="str">
        <f>CONCATENATE(C952,E952,G952,I952)</f>
        <v/>
      </c>
    </row>
    <row r="953" spans="1:17" x14ac:dyDescent="0.25">
      <c r="A953">
        <v>2958</v>
      </c>
      <c r="D953">
        <v>195.978961</v>
      </c>
      <c r="E953" s="4">
        <v>2</v>
      </c>
      <c r="P953">
        <v>1</v>
      </c>
      <c r="Q953" t="str">
        <f>CONCATENATE(C953,E953,G953,I953)</f>
        <v>2</v>
      </c>
    </row>
    <row r="954" spans="1:17" x14ac:dyDescent="0.25">
      <c r="A954">
        <v>2959</v>
      </c>
      <c r="D954">
        <v>195.978961</v>
      </c>
      <c r="E954" s="4">
        <v>2</v>
      </c>
      <c r="H954">
        <v>204.419915</v>
      </c>
      <c r="I954" s="1">
        <v>4</v>
      </c>
      <c r="P954">
        <v>2</v>
      </c>
      <c r="Q954" t="str">
        <f>CONCATENATE(C954,E954,G954,I954)</f>
        <v>24</v>
      </c>
    </row>
    <row r="955" spans="1:17" x14ac:dyDescent="0.25">
      <c r="A955">
        <v>2960</v>
      </c>
      <c r="D955">
        <v>195.978961</v>
      </c>
      <c r="E955" s="4">
        <v>2</v>
      </c>
      <c r="H955">
        <v>204.419915</v>
      </c>
      <c r="I955" s="1">
        <v>4</v>
      </c>
      <c r="P955">
        <v>2</v>
      </c>
      <c r="Q955" t="str">
        <f>CONCATENATE(C955,E955,G955,I955)</f>
        <v>24</v>
      </c>
    </row>
    <row r="956" spans="1:17" x14ac:dyDescent="0.25">
      <c r="A956">
        <v>2961</v>
      </c>
      <c r="D956">
        <v>195.978961</v>
      </c>
      <c r="E956" s="4">
        <v>2</v>
      </c>
      <c r="H956">
        <v>205.12636499999999</v>
      </c>
      <c r="I956" s="1">
        <v>4</v>
      </c>
      <c r="P956">
        <v>2</v>
      </c>
      <c r="Q956" t="str">
        <f>CONCATENATE(C956,E956,G956,I956)</f>
        <v>24</v>
      </c>
    </row>
    <row r="957" spans="1:17" x14ac:dyDescent="0.25">
      <c r="A957">
        <v>2962</v>
      </c>
      <c r="D957">
        <v>195.978961</v>
      </c>
      <c r="E957" s="4">
        <v>2</v>
      </c>
      <c r="H957">
        <v>205.12636499999999</v>
      </c>
      <c r="I957" s="1">
        <v>4</v>
      </c>
      <c r="P957">
        <v>2</v>
      </c>
      <c r="Q957" t="str">
        <f>CONCATENATE(C957,E957,G957,I957)</f>
        <v>24</v>
      </c>
    </row>
    <row r="958" spans="1:17" x14ac:dyDescent="0.25">
      <c r="A958">
        <v>2963</v>
      </c>
      <c r="D958">
        <v>195.978961</v>
      </c>
      <c r="E958" s="4">
        <v>2</v>
      </c>
      <c r="H958">
        <v>205.12636499999999</v>
      </c>
      <c r="I958" s="1">
        <v>4</v>
      </c>
      <c r="P958">
        <v>2</v>
      </c>
      <c r="Q958" t="str">
        <f>CONCATENATE(C958,E958,G958,I958)</f>
        <v>24</v>
      </c>
    </row>
    <row r="959" spans="1:17" x14ac:dyDescent="0.25">
      <c r="A959">
        <v>2964</v>
      </c>
      <c r="D959">
        <v>195.978961</v>
      </c>
      <c r="E959" s="4">
        <v>2</v>
      </c>
      <c r="H959">
        <v>205.12636499999999</v>
      </c>
      <c r="I959" s="1">
        <v>4</v>
      </c>
      <c r="P959">
        <v>2</v>
      </c>
      <c r="Q959" t="str">
        <f>CONCATENATE(C959,E959,G959,I959)</f>
        <v>24</v>
      </c>
    </row>
    <row r="960" spans="1:17" x14ac:dyDescent="0.25">
      <c r="A960">
        <v>2965</v>
      </c>
      <c r="D960">
        <v>195.978961</v>
      </c>
      <c r="E960" s="4">
        <v>2</v>
      </c>
      <c r="H960">
        <v>205.12636499999999</v>
      </c>
      <c r="I960" s="1">
        <v>4</v>
      </c>
      <c r="P960">
        <v>2</v>
      </c>
      <c r="Q960" t="str">
        <f>CONCATENATE(C960,E960,G960,I960)</f>
        <v>24</v>
      </c>
    </row>
    <row r="961" spans="1:17" x14ac:dyDescent="0.25">
      <c r="A961">
        <v>2966</v>
      </c>
      <c r="D961">
        <v>195.978961</v>
      </c>
      <c r="E961" s="4">
        <v>2</v>
      </c>
      <c r="F961">
        <v>201.10852499999999</v>
      </c>
      <c r="G961" s="3">
        <v>3</v>
      </c>
      <c r="H961">
        <v>205.12636499999999</v>
      </c>
      <c r="I961" s="1">
        <v>4</v>
      </c>
      <c r="P961">
        <v>3</v>
      </c>
      <c r="Q961" t="str">
        <f>CONCATENATE(C961,E961,G961,I961)</f>
        <v>234</v>
      </c>
    </row>
    <row r="962" spans="1:17" x14ac:dyDescent="0.25">
      <c r="A962">
        <v>2967</v>
      </c>
      <c r="D962">
        <v>195.978961</v>
      </c>
      <c r="E962" s="4">
        <v>2</v>
      </c>
      <c r="F962">
        <v>201.10852499999999</v>
      </c>
      <c r="G962" s="3">
        <v>3</v>
      </c>
      <c r="H962">
        <v>205.12636499999999</v>
      </c>
      <c r="I962" s="1">
        <v>4</v>
      </c>
      <c r="P962">
        <v>3</v>
      </c>
      <c r="Q962" t="str">
        <f>CONCATENATE(C962,E962,G962,I962)</f>
        <v>234</v>
      </c>
    </row>
    <row r="963" spans="1:17" x14ac:dyDescent="0.25">
      <c r="A963">
        <v>2968</v>
      </c>
      <c r="D963">
        <v>195.978961</v>
      </c>
      <c r="E963" s="4">
        <v>2</v>
      </c>
      <c r="F963">
        <v>201.10852499999999</v>
      </c>
      <c r="G963" s="3">
        <v>3</v>
      </c>
      <c r="H963">
        <v>205.12636499999999</v>
      </c>
      <c r="I963" s="1">
        <v>4</v>
      </c>
      <c r="P963">
        <v>3</v>
      </c>
      <c r="Q963" t="str">
        <f>CONCATENATE(C963,E963,G963,I963)</f>
        <v>234</v>
      </c>
    </row>
    <row r="964" spans="1:17" x14ac:dyDescent="0.25">
      <c r="A964">
        <v>2969</v>
      </c>
      <c r="F964">
        <v>201.10852499999999</v>
      </c>
      <c r="G964" s="3">
        <v>3</v>
      </c>
      <c r="H964">
        <v>205.12636499999999</v>
      </c>
      <c r="I964" s="1">
        <v>4</v>
      </c>
      <c r="P964">
        <v>2</v>
      </c>
      <c r="Q964" t="str">
        <f>CONCATENATE(C964,E964,G964,I964)</f>
        <v>34</v>
      </c>
    </row>
    <row r="965" spans="1:17" x14ac:dyDescent="0.25">
      <c r="A965">
        <v>2970</v>
      </c>
      <c r="F965">
        <v>201.10852499999999</v>
      </c>
      <c r="G965" s="3">
        <v>3</v>
      </c>
      <c r="H965">
        <v>205.12636499999999</v>
      </c>
      <c r="I965" s="1">
        <v>4</v>
      </c>
      <c r="P965">
        <v>2</v>
      </c>
      <c r="Q965" t="str">
        <f>CONCATENATE(C965,E965,G965,I965)</f>
        <v>34</v>
      </c>
    </row>
    <row r="966" spans="1:17" x14ac:dyDescent="0.25">
      <c r="A966">
        <v>2971</v>
      </c>
      <c r="F966">
        <v>201.10852499999999</v>
      </c>
      <c r="G966" s="3">
        <v>3</v>
      </c>
      <c r="H966">
        <v>205.12636499999999</v>
      </c>
      <c r="I966" s="1">
        <v>4</v>
      </c>
      <c r="P966">
        <v>2</v>
      </c>
      <c r="Q966" t="str">
        <f>CONCATENATE(C966,E966,G966,I966)</f>
        <v>34</v>
      </c>
    </row>
    <row r="967" spans="1:17" x14ac:dyDescent="0.25">
      <c r="A967">
        <v>2972</v>
      </c>
      <c r="F967">
        <v>201.10852499999999</v>
      </c>
      <c r="G967" s="3">
        <v>3</v>
      </c>
      <c r="H967">
        <v>205.12636499999999</v>
      </c>
      <c r="I967" s="1">
        <v>4</v>
      </c>
      <c r="P967">
        <v>2</v>
      </c>
      <c r="Q967" t="str">
        <f>CONCATENATE(C967,E967,G967,I967)</f>
        <v>34</v>
      </c>
    </row>
    <row r="968" spans="1:17" x14ac:dyDescent="0.25">
      <c r="A968">
        <v>2973</v>
      </c>
      <c r="F968">
        <v>201.10852499999999</v>
      </c>
      <c r="G968" s="3">
        <v>3</v>
      </c>
      <c r="H968">
        <v>205.12636499999999</v>
      </c>
      <c r="I968" s="1">
        <v>4</v>
      </c>
      <c r="P968">
        <v>2</v>
      </c>
      <c r="Q968" t="str">
        <f>CONCATENATE(C968,E968,G968,I968)</f>
        <v>34</v>
      </c>
    </row>
    <row r="969" spans="1:17" x14ac:dyDescent="0.25">
      <c r="A969">
        <v>2974</v>
      </c>
      <c r="B969">
        <v>184.745914</v>
      </c>
      <c r="C969" s="2">
        <v>1</v>
      </c>
      <c r="F969">
        <v>201.10852499999999</v>
      </c>
      <c r="G969" s="3">
        <v>3</v>
      </c>
      <c r="H969">
        <v>204.94556699999998</v>
      </c>
      <c r="I969" s="1">
        <v>4</v>
      </c>
      <c r="P969">
        <v>3</v>
      </c>
      <c r="Q969" t="str">
        <f>CONCATENATE(C969,E969,G969,I969)</f>
        <v>134</v>
      </c>
    </row>
    <row r="970" spans="1:17" x14ac:dyDescent="0.25">
      <c r="A970">
        <v>2975</v>
      </c>
      <c r="B970">
        <v>184.745914</v>
      </c>
      <c r="C970" s="2">
        <v>1</v>
      </c>
      <c r="F970">
        <v>200.913656</v>
      </c>
      <c r="G970" s="3">
        <v>3</v>
      </c>
      <c r="H970">
        <v>204.94556699999998</v>
      </c>
      <c r="I970" s="1">
        <v>4</v>
      </c>
      <c r="P970">
        <v>3</v>
      </c>
      <c r="Q970" t="str">
        <f>CONCATENATE(C970,E970,G970,I970)</f>
        <v>134</v>
      </c>
    </row>
    <row r="971" spans="1:17" x14ac:dyDescent="0.25">
      <c r="A971">
        <v>2976</v>
      </c>
      <c r="B971">
        <v>184.745914</v>
      </c>
      <c r="C971" s="2">
        <v>1</v>
      </c>
      <c r="F971">
        <v>200.913656</v>
      </c>
      <c r="G971" s="3">
        <v>3</v>
      </c>
      <c r="P971">
        <v>2</v>
      </c>
      <c r="Q971" t="str">
        <f>CONCATENATE(C971,E971,G971,I971)</f>
        <v>13</v>
      </c>
    </row>
    <row r="972" spans="1:17" x14ac:dyDescent="0.25">
      <c r="A972">
        <v>2977</v>
      </c>
      <c r="B972">
        <v>184.745914</v>
      </c>
      <c r="C972" s="2">
        <v>1</v>
      </c>
      <c r="F972">
        <v>200.913656</v>
      </c>
      <c r="G972" s="3">
        <v>3</v>
      </c>
      <c r="P972">
        <v>2</v>
      </c>
      <c r="Q972" t="str">
        <f>CONCATENATE(C972,E972,G972,I972)</f>
        <v>13</v>
      </c>
    </row>
    <row r="973" spans="1:17" x14ac:dyDescent="0.25">
      <c r="A973">
        <v>2978</v>
      </c>
      <c r="B973">
        <v>184.745914</v>
      </c>
      <c r="C973" s="2">
        <v>1</v>
      </c>
      <c r="F973">
        <v>200.78377899999998</v>
      </c>
      <c r="G973" s="3">
        <v>3</v>
      </c>
      <c r="P973">
        <v>2</v>
      </c>
      <c r="Q973" t="str">
        <f>CONCATENATE(C973,E973,G973,I973)</f>
        <v>13</v>
      </c>
    </row>
    <row r="974" spans="1:17" x14ac:dyDescent="0.25">
      <c r="A974">
        <v>2979</v>
      </c>
      <c r="B974">
        <v>184.745914</v>
      </c>
      <c r="C974" s="2">
        <v>1</v>
      </c>
      <c r="F974">
        <v>200.78377899999998</v>
      </c>
      <c r="G974" s="3">
        <v>3</v>
      </c>
      <c r="P974">
        <v>2</v>
      </c>
      <c r="Q974" t="str">
        <f>CONCATENATE(C974,E974,G974,I974)</f>
        <v>13</v>
      </c>
    </row>
    <row r="975" spans="1:17" x14ac:dyDescent="0.25">
      <c r="A975">
        <v>2980</v>
      </c>
      <c r="B975">
        <v>184.745914</v>
      </c>
      <c r="C975" s="2">
        <v>1</v>
      </c>
      <c r="F975">
        <v>200.58901599999999</v>
      </c>
      <c r="G975" s="3">
        <v>3</v>
      </c>
      <c r="P975">
        <v>2</v>
      </c>
      <c r="Q975" t="str">
        <f>CONCATENATE(C975,E975,G975,I975)</f>
        <v>13</v>
      </c>
    </row>
    <row r="976" spans="1:17" x14ac:dyDescent="0.25">
      <c r="A976">
        <v>2981</v>
      </c>
      <c r="B976">
        <v>184.745914</v>
      </c>
      <c r="C976" s="2">
        <v>1</v>
      </c>
      <c r="P976">
        <v>1</v>
      </c>
      <c r="Q976" t="str">
        <f>CONCATENATE(C976,E976,G976,I976)</f>
        <v>1</v>
      </c>
    </row>
    <row r="977" spans="1:17" x14ac:dyDescent="0.25">
      <c r="A977">
        <v>2982</v>
      </c>
      <c r="B977">
        <v>184.745914</v>
      </c>
      <c r="C977" s="2">
        <v>1</v>
      </c>
      <c r="P977">
        <v>1</v>
      </c>
      <c r="Q977" t="str">
        <f>CONCATENATE(C977,E977,G977,I977)</f>
        <v>1</v>
      </c>
    </row>
    <row r="978" spans="1:17" x14ac:dyDescent="0.25">
      <c r="A978">
        <v>2983</v>
      </c>
      <c r="B978">
        <v>184.745914</v>
      </c>
      <c r="C978" s="2">
        <v>1</v>
      </c>
      <c r="P978">
        <v>1</v>
      </c>
      <c r="Q978" t="str">
        <f>CONCATENATE(C978,E978,G978,I978)</f>
        <v>1</v>
      </c>
    </row>
    <row r="979" spans="1:17" x14ac:dyDescent="0.25">
      <c r="A979">
        <v>2984</v>
      </c>
      <c r="B979">
        <v>184.745914</v>
      </c>
      <c r="C979" s="2">
        <v>1</v>
      </c>
      <c r="P979">
        <v>1</v>
      </c>
      <c r="Q979" t="str">
        <f>CONCATENATE(C979,E979,G979,I979)</f>
        <v>1</v>
      </c>
    </row>
    <row r="980" spans="1:17" x14ac:dyDescent="0.25">
      <c r="A980">
        <v>2985</v>
      </c>
      <c r="B980">
        <v>184.745914</v>
      </c>
      <c r="C980" s="2">
        <v>1</v>
      </c>
      <c r="P980">
        <v>1</v>
      </c>
      <c r="Q980" t="str">
        <f>CONCATENATE(C980,E980,G980,I980)</f>
        <v>1</v>
      </c>
    </row>
    <row r="981" spans="1:17" x14ac:dyDescent="0.25">
      <c r="A981">
        <v>2986</v>
      </c>
      <c r="B981">
        <v>184.745914</v>
      </c>
      <c r="C981" s="2">
        <v>1</v>
      </c>
      <c r="P981">
        <v>1</v>
      </c>
      <c r="Q981" t="str">
        <f>CONCATENATE(C981,E981,G981,I981)</f>
        <v>1</v>
      </c>
    </row>
    <row r="982" spans="1:17" x14ac:dyDescent="0.25">
      <c r="A982">
        <v>2987</v>
      </c>
      <c r="B982">
        <v>184.745914</v>
      </c>
      <c r="C982" s="2">
        <v>1</v>
      </c>
      <c r="P982">
        <v>1</v>
      </c>
      <c r="Q982" t="str">
        <f>CONCATENATE(C982,E982,G982,I982)</f>
        <v>1</v>
      </c>
    </row>
    <row r="983" spans="1:17" x14ac:dyDescent="0.25">
      <c r="A983">
        <v>2988</v>
      </c>
      <c r="P983">
        <v>0</v>
      </c>
      <c r="Q983" t="str">
        <f>CONCATENATE(C983,E983,G983,I983)</f>
        <v/>
      </c>
    </row>
    <row r="984" spans="1:17" x14ac:dyDescent="0.25">
      <c r="A984">
        <v>2989</v>
      </c>
      <c r="D984">
        <v>175.46081100000001</v>
      </c>
      <c r="E984" s="4">
        <v>2</v>
      </c>
      <c r="P984">
        <v>1</v>
      </c>
      <c r="Q984" t="str">
        <f>CONCATENATE(C984,E984,G984,I984)</f>
        <v>2</v>
      </c>
    </row>
    <row r="985" spans="1:17" x14ac:dyDescent="0.25">
      <c r="A985">
        <v>2990</v>
      </c>
      <c r="D985">
        <v>175.46081100000001</v>
      </c>
      <c r="E985" s="4">
        <v>2</v>
      </c>
      <c r="P985">
        <v>1</v>
      </c>
      <c r="Q985" t="str">
        <f>CONCATENATE(C985,E985,G985,I985)</f>
        <v>2</v>
      </c>
    </row>
    <row r="986" spans="1:17" x14ac:dyDescent="0.25">
      <c r="A986">
        <v>2991</v>
      </c>
      <c r="D986">
        <v>175.46081100000001</v>
      </c>
      <c r="E986" s="4">
        <v>2</v>
      </c>
      <c r="P986">
        <v>1</v>
      </c>
      <c r="Q986" t="str">
        <f>CONCATENATE(C986,E986,G986,I986)</f>
        <v>2</v>
      </c>
    </row>
    <row r="987" spans="1:17" x14ac:dyDescent="0.25">
      <c r="A987">
        <v>2992</v>
      </c>
      <c r="D987">
        <v>175.46081100000001</v>
      </c>
      <c r="E987" s="4">
        <v>2</v>
      </c>
      <c r="P987">
        <v>1</v>
      </c>
      <c r="Q987" t="str">
        <f>CONCATENATE(C987,E987,G987,I987)</f>
        <v>2</v>
      </c>
    </row>
    <row r="988" spans="1:17" x14ac:dyDescent="0.25">
      <c r="A988">
        <v>2993</v>
      </c>
      <c r="D988">
        <v>175.46081100000001</v>
      </c>
      <c r="E988" s="4">
        <v>2</v>
      </c>
      <c r="P988">
        <v>1</v>
      </c>
      <c r="Q988" t="str">
        <f>CONCATENATE(C988,E988,G988,I988)</f>
        <v>2</v>
      </c>
    </row>
    <row r="989" spans="1:17" x14ac:dyDescent="0.25">
      <c r="A989">
        <v>2994</v>
      </c>
      <c r="D989">
        <v>175.46081100000001</v>
      </c>
      <c r="E989" s="4">
        <v>2</v>
      </c>
      <c r="F989">
        <v>182.66809000000001</v>
      </c>
      <c r="G989" s="3">
        <v>3</v>
      </c>
      <c r="P989">
        <v>2</v>
      </c>
      <c r="Q989" t="str">
        <f>CONCATENATE(C989,E989,G989,I989)</f>
        <v>23</v>
      </c>
    </row>
    <row r="990" spans="1:17" x14ac:dyDescent="0.25">
      <c r="A990">
        <v>2995</v>
      </c>
      <c r="D990">
        <v>175.46081100000001</v>
      </c>
      <c r="E990" s="4">
        <v>2</v>
      </c>
      <c r="F990">
        <v>182.66809000000001</v>
      </c>
      <c r="G990" s="3">
        <v>3</v>
      </c>
      <c r="H990">
        <v>183.25248500000001</v>
      </c>
      <c r="I990" s="1">
        <v>4</v>
      </c>
      <c r="P990">
        <v>3</v>
      </c>
      <c r="Q990" t="str">
        <f>CONCATENATE(C990,E990,G990,I990)</f>
        <v>234</v>
      </c>
    </row>
    <row r="991" spans="1:17" x14ac:dyDescent="0.25">
      <c r="A991">
        <v>2996</v>
      </c>
      <c r="D991">
        <v>175.46081100000001</v>
      </c>
      <c r="E991" s="4">
        <v>2</v>
      </c>
      <c r="F991">
        <v>182.66809000000001</v>
      </c>
      <c r="G991" s="3">
        <v>3</v>
      </c>
      <c r="H991">
        <v>183.25248500000001</v>
      </c>
      <c r="I991" s="1">
        <v>4</v>
      </c>
      <c r="P991">
        <v>3</v>
      </c>
      <c r="Q991" t="str">
        <f>CONCATENATE(C991,E991,G991,I991)</f>
        <v>234</v>
      </c>
    </row>
    <row r="992" spans="1:17" x14ac:dyDescent="0.25">
      <c r="A992">
        <v>2997</v>
      </c>
      <c r="D992">
        <v>175.46081100000001</v>
      </c>
      <c r="E992" s="4">
        <v>2</v>
      </c>
      <c r="F992">
        <v>182.66809000000001</v>
      </c>
      <c r="G992" s="3">
        <v>3</v>
      </c>
      <c r="H992">
        <v>182.47332900000001</v>
      </c>
      <c r="I992" s="1">
        <v>4</v>
      </c>
      <c r="P992">
        <v>3</v>
      </c>
      <c r="Q992" t="str">
        <f>CONCATENATE(C992,E992,G992,I992)</f>
        <v>234</v>
      </c>
    </row>
    <row r="993" spans="1:17" x14ac:dyDescent="0.25">
      <c r="A993">
        <v>2998</v>
      </c>
      <c r="D993">
        <v>175.46081100000001</v>
      </c>
      <c r="E993" s="4">
        <v>2</v>
      </c>
      <c r="F993">
        <v>182.66809000000001</v>
      </c>
      <c r="G993" s="3">
        <v>3</v>
      </c>
      <c r="H993">
        <v>182.14868899999999</v>
      </c>
      <c r="I993" s="1">
        <v>4</v>
      </c>
      <c r="P993">
        <v>3</v>
      </c>
      <c r="Q993" t="str">
        <f>CONCATENATE(C993,E993,G993,I993)</f>
        <v>234</v>
      </c>
    </row>
    <row r="994" spans="1:17" x14ac:dyDescent="0.25">
      <c r="A994">
        <v>2999</v>
      </c>
      <c r="D994">
        <v>175.46081100000001</v>
      </c>
      <c r="E994" s="4">
        <v>2</v>
      </c>
      <c r="F994">
        <v>182.66809000000001</v>
      </c>
      <c r="G994" s="3">
        <v>3</v>
      </c>
      <c r="H994">
        <v>181.30454</v>
      </c>
      <c r="I994" s="1">
        <v>4</v>
      </c>
      <c r="P994">
        <v>3</v>
      </c>
      <c r="Q994" t="str">
        <f>CONCATENATE(C994,E994,G994,I994)</f>
        <v>234</v>
      </c>
    </row>
    <row r="995" spans="1:17" x14ac:dyDescent="0.25">
      <c r="A995">
        <v>3000</v>
      </c>
      <c r="D995">
        <v>175.46081100000001</v>
      </c>
      <c r="E995" s="4">
        <v>2</v>
      </c>
      <c r="F995">
        <v>182.66809000000001</v>
      </c>
      <c r="G995" s="3">
        <v>3</v>
      </c>
      <c r="P995">
        <v>2</v>
      </c>
      <c r="Q995" t="str">
        <f>CONCATENATE(C995,E995,G995,I995)</f>
        <v>23</v>
      </c>
    </row>
    <row r="996" spans="1:17" x14ac:dyDescent="0.25">
      <c r="A996">
        <v>3001</v>
      </c>
      <c r="D996">
        <v>175.26604799999998</v>
      </c>
      <c r="E996" s="4">
        <v>2</v>
      </c>
      <c r="F996">
        <v>182.66809000000001</v>
      </c>
      <c r="G996" s="3">
        <v>3</v>
      </c>
      <c r="P996">
        <v>2</v>
      </c>
      <c r="Q996" t="str">
        <f>CONCATENATE(C996,E996,G996,I996)</f>
        <v>23</v>
      </c>
    </row>
    <row r="997" spans="1:17" x14ac:dyDescent="0.25">
      <c r="A997">
        <v>3002</v>
      </c>
      <c r="F997">
        <v>182.66809000000001</v>
      </c>
      <c r="G997" s="3">
        <v>3</v>
      </c>
      <c r="P997">
        <v>1</v>
      </c>
      <c r="Q997" t="str">
        <f>CONCATENATE(C997,E997,G997,I997)</f>
        <v>3</v>
      </c>
    </row>
    <row r="998" spans="1:17" x14ac:dyDescent="0.25">
      <c r="A998">
        <v>3003</v>
      </c>
      <c r="F998">
        <v>182.66809000000001</v>
      </c>
      <c r="G998" s="3">
        <v>3</v>
      </c>
      <c r="P998">
        <v>1</v>
      </c>
      <c r="Q998" t="str">
        <f>CONCATENATE(C998,E998,G998,I998)</f>
        <v>3</v>
      </c>
    </row>
    <row r="999" spans="1:17" x14ac:dyDescent="0.25">
      <c r="A999">
        <v>3004</v>
      </c>
      <c r="F999">
        <v>182.66809000000001</v>
      </c>
      <c r="G999" s="3">
        <v>3</v>
      </c>
      <c r="P999">
        <v>1</v>
      </c>
      <c r="Q999" t="str">
        <f>CONCATENATE(C999,E999,G999,I999)</f>
        <v>3</v>
      </c>
    </row>
    <row r="1000" spans="1:17" x14ac:dyDescent="0.25">
      <c r="A1000">
        <v>3005</v>
      </c>
      <c r="F1000">
        <v>182.40844300000001</v>
      </c>
      <c r="G1000" s="3">
        <v>3</v>
      </c>
      <c r="P1000">
        <v>1</v>
      </c>
      <c r="Q1000" t="str">
        <f>CONCATENATE(C1000,E1000,G1000,I1000)</f>
        <v>3</v>
      </c>
    </row>
    <row r="1001" spans="1:17" x14ac:dyDescent="0.25">
      <c r="A1001">
        <v>3006</v>
      </c>
      <c r="B1001">
        <v>163.05908099999999</v>
      </c>
      <c r="C1001" s="2">
        <v>1</v>
      </c>
      <c r="F1001">
        <v>181.953925</v>
      </c>
      <c r="G1001" s="3">
        <v>3</v>
      </c>
      <c r="P1001">
        <v>2</v>
      </c>
      <c r="Q1001" t="str">
        <f>CONCATENATE(C1001,E1001,G1001,I1001)</f>
        <v>13</v>
      </c>
    </row>
    <row r="1002" spans="1:17" x14ac:dyDescent="0.25">
      <c r="A1002">
        <v>3007</v>
      </c>
      <c r="B1002">
        <v>163.05908099999999</v>
      </c>
      <c r="C1002" s="2">
        <v>1</v>
      </c>
      <c r="F1002">
        <v>181.953925</v>
      </c>
      <c r="G1002" s="3">
        <v>3</v>
      </c>
      <c r="P1002">
        <v>2</v>
      </c>
      <c r="Q1002" t="str">
        <f>CONCATENATE(C1002,E1002,G1002,I1002)</f>
        <v>13</v>
      </c>
    </row>
    <row r="1003" spans="1:17" x14ac:dyDescent="0.25">
      <c r="A1003">
        <v>3008</v>
      </c>
      <c r="B1003">
        <v>163.05908099999999</v>
      </c>
      <c r="C1003" s="2">
        <v>1</v>
      </c>
      <c r="F1003">
        <v>181.953925</v>
      </c>
      <c r="G1003" s="3">
        <v>3</v>
      </c>
      <c r="P1003">
        <v>2</v>
      </c>
      <c r="Q1003" t="str">
        <f>CONCATENATE(C1003,E1003,G1003,I1003)</f>
        <v>13</v>
      </c>
    </row>
    <row r="1004" spans="1:17" x14ac:dyDescent="0.25">
      <c r="A1004">
        <v>3009</v>
      </c>
      <c r="B1004">
        <v>163.05908099999999</v>
      </c>
      <c r="C1004" s="2">
        <v>1</v>
      </c>
      <c r="F1004">
        <v>181.953925</v>
      </c>
      <c r="G1004" s="3">
        <v>3</v>
      </c>
      <c r="P1004">
        <v>2</v>
      </c>
      <c r="Q1004" t="str">
        <f>CONCATENATE(C1004,E1004,G1004,I1004)</f>
        <v>13</v>
      </c>
    </row>
    <row r="1005" spans="1:17" x14ac:dyDescent="0.25">
      <c r="A1005">
        <v>3010</v>
      </c>
      <c r="B1005">
        <v>163.05908099999999</v>
      </c>
      <c r="C1005" s="2">
        <v>1</v>
      </c>
      <c r="F1005">
        <v>181.75905699999998</v>
      </c>
      <c r="G1005" s="3">
        <v>3</v>
      </c>
      <c r="P1005">
        <v>2</v>
      </c>
      <c r="Q1005" t="str">
        <f>CONCATENATE(C1005,E1005,G1005,I1005)</f>
        <v>13</v>
      </c>
    </row>
    <row r="1006" spans="1:17" x14ac:dyDescent="0.25">
      <c r="A1006">
        <v>3011</v>
      </c>
      <c r="B1006">
        <v>163.05908099999999</v>
      </c>
      <c r="C1006" s="2">
        <v>1</v>
      </c>
      <c r="P1006">
        <v>1</v>
      </c>
      <c r="Q1006" t="str">
        <f>CONCATENATE(C1006,E1006,G1006,I1006)</f>
        <v>1</v>
      </c>
    </row>
    <row r="1007" spans="1:17" x14ac:dyDescent="0.25">
      <c r="A1007">
        <v>3012</v>
      </c>
      <c r="B1007">
        <v>163.05908099999999</v>
      </c>
      <c r="C1007" s="2">
        <v>1</v>
      </c>
      <c r="P1007">
        <v>1</v>
      </c>
      <c r="Q1007" t="str">
        <f>CONCATENATE(C1007,E1007,G1007,I1007)</f>
        <v>1</v>
      </c>
    </row>
    <row r="1008" spans="1:17" x14ac:dyDescent="0.25">
      <c r="A1008">
        <v>3013</v>
      </c>
      <c r="B1008">
        <v>163.05908099999999</v>
      </c>
      <c r="C1008" s="2">
        <v>1</v>
      </c>
      <c r="P1008">
        <v>1</v>
      </c>
      <c r="Q1008" t="str">
        <f>CONCATENATE(C1008,E1008,G1008,I1008)</f>
        <v>1</v>
      </c>
    </row>
    <row r="1009" spans="1:17" x14ac:dyDescent="0.25">
      <c r="A1009">
        <v>3014</v>
      </c>
      <c r="B1009">
        <v>163.05908099999999</v>
      </c>
      <c r="C1009" s="2">
        <v>1</v>
      </c>
      <c r="P1009">
        <v>1</v>
      </c>
      <c r="Q1009" t="str">
        <f>CONCATENATE(C1009,E1009,G1009,I1009)</f>
        <v>1</v>
      </c>
    </row>
    <row r="1010" spans="1:17" x14ac:dyDescent="0.25">
      <c r="A1010">
        <v>3015</v>
      </c>
      <c r="B1010">
        <v>163.05908099999999</v>
      </c>
      <c r="C1010" s="2">
        <v>1</v>
      </c>
      <c r="P1010">
        <v>1</v>
      </c>
      <c r="Q1010" t="str">
        <f>CONCATENATE(C1010,E1010,G1010,I1010)</f>
        <v>1</v>
      </c>
    </row>
    <row r="1011" spans="1:17" x14ac:dyDescent="0.25">
      <c r="A1011">
        <v>3016</v>
      </c>
      <c r="B1011">
        <v>163.05908099999999</v>
      </c>
      <c r="C1011" s="2">
        <v>1</v>
      </c>
      <c r="P1011">
        <v>1</v>
      </c>
      <c r="Q1011" t="str">
        <f>CONCATENATE(C1011,E1011,G1011,I1011)</f>
        <v>1</v>
      </c>
    </row>
    <row r="1012" spans="1:17" x14ac:dyDescent="0.25">
      <c r="A1012">
        <v>3017</v>
      </c>
      <c r="B1012">
        <v>163.05908099999999</v>
      </c>
      <c r="C1012" s="2">
        <v>1</v>
      </c>
      <c r="D1012">
        <v>157.929519</v>
      </c>
      <c r="E1012" s="4">
        <v>2</v>
      </c>
      <c r="P1012">
        <v>2</v>
      </c>
      <c r="Q1012" t="str">
        <f>CONCATENATE(C1012,E1012,G1012,I1012)</f>
        <v>12</v>
      </c>
    </row>
    <row r="1013" spans="1:17" x14ac:dyDescent="0.25">
      <c r="A1013">
        <v>3018</v>
      </c>
      <c r="B1013">
        <v>163.05908099999999</v>
      </c>
      <c r="C1013" s="2">
        <v>1</v>
      </c>
      <c r="D1013">
        <v>157.929519</v>
      </c>
      <c r="E1013" s="4">
        <v>2</v>
      </c>
      <c r="P1013">
        <v>2</v>
      </c>
      <c r="Q1013" t="str">
        <f>CONCATENATE(C1013,E1013,G1013,I1013)</f>
        <v>12</v>
      </c>
    </row>
    <row r="1014" spans="1:17" x14ac:dyDescent="0.25">
      <c r="A1014">
        <v>3019</v>
      </c>
      <c r="B1014">
        <v>163.05908099999999</v>
      </c>
      <c r="C1014" s="2">
        <v>1</v>
      </c>
      <c r="D1014">
        <v>157.929519</v>
      </c>
      <c r="E1014" s="4">
        <v>2</v>
      </c>
      <c r="P1014">
        <v>2</v>
      </c>
      <c r="Q1014" t="str">
        <f>CONCATENATE(C1014,E1014,G1014,I1014)</f>
        <v>12</v>
      </c>
    </row>
    <row r="1015" spans="1:17" x14ac:dyDescent="0.25">
      <c r="A1015">
        <v>3020</v>
      </c>
      <c r="B1015">
        <v>163.05908099999999</v>
      </c>
      <c r="C1015" s="2">
        <v>1</v>
      </c>
      <c r="D1015">
        <v>157.929519</v>
      </c>
      <c r="E1015" s="4">
        <v>2</v>
      </c>
      <c r="P1015">
        <v>2</v>
      </c>
      <c r="Q1015" t="str">
        <f>CONCATENATE(C1015,E1015,G1015,I1015)</f>
        <v>12</v>
      </c>
    </row>
    <row r="1016" spans="1:17" x14ac:dyDescent="0.25">
      <c r="A1016">
        <v>3021</v>
      </c>
      <c r="B1016">
        <v>163.05908099999999</v>
      </c>
      <c r="C1016" s="2">
        <v>1</v>
      </c>
      <c r="D1016">
        <v>157.929519</v>
      </c>
      <c r="E1016" s="4">
        <v>2</v>
      </c>
      <c r="P1016">
        <v>2</v>
      </c>
      <c r="Q1016" t="str">
        <f>CONCATENATE(C1016,E1016,G1016,I1016)</f>
        <v>12</v>
      </c>
    </row>
    <row r="1017" spans="1:17" x14ac:dyDescent="0.25">
      <c r="A1017">
        <v>3022</v>
      </c>
      <c r="D1017">
        <v>157.929519</v>
      </c>
      <c r="E1017" s="4">
        <v>2</v>
      </c>
      <c r="P1017">
        <v>1</v>
      </c>
      <c r="Q1017" t="str">
        <f>CONCATENATE(C1017,E1017,G1017,I1017)</f>
        <v>2</v>
      </c>
    </row>
    <row r="1018" spans="1:17" x14ac:dyDescent="0.25">
      <c r="A1018">
        <v>3023</v>
      </c>
      <c r="D1018">
        <v>157.929519</v>
      </c>
      <c r="E1018" s="4">
        <v>2</v>
      </c>
      <c r="P1018">
        <v>1</v>
      </c>
      <c r="Q1018" t="str">
        <f>CONCATENATE(C1018,E1018,G1018,I1018)</f>
        <v>2</v>
      </c>
    </row>
    <row r="1019" spans="1:17" x14ac:dyDescent="0.25">
      <c r="A1019">
        <v>3024</v>
      </c>
      <c r="D1019">
        <v>157.929519</v>
      </c>
      <c r="E1019" s="4">
        <v>2</v>
      </c>
      <c r="P1019">
        <v>1</v>
      </c>
      <c r="Q1019" t="str">
        <f>CONCATENATE(C1019,E1019,G1019,I1019)</f>
        <v>2</v>
      </c>
    </row>
    <row r="1020" spans="1:17" x14ac:dyDescent="0.25">
      <c r="A1020">
        <v>3025</v>
      </c>
      <c r="D1020">
        <v>157.929519</v>
      </c>
      <c r="E1020" s="4">
        <v>2</v>
      </c>
      <c r="F1020">
        <v>161.69552899999999</v>
      </c>
      <c r="G1020" s="3">
        <v>3</v>
      </c>
      <c r="P1020">
        <v>2</v>
      </c>
      <c r="Q1020" t="str">
        <f>CONCATENATE(C1020,E1020,G1020,I1020)</f>
        <v>23</v>
      </c>
    </row>
    <row r="1021" spans="1:17" x14ac:dyDescent="0.25">
      <c r="A1021">
        <v>3026</v>
      </c>
      <c r="D1021">
        <v>157.929519</v>
      </c>
      <c r="E1021" s="4">
        <v>2</v>
      </c>
      <c r="F1021">
        <v>161.69552899999999</v>
      </c>
      <c r="G1021" s="3">
        <v>3</v>
      </c>
      <c r="P1021">
        <v>2</v>
      </c>
      <c r="Q1021" t="str">
        <f>CONCATENATE(C1021,E1021,G1021,I1021)</f>
        <v>23</v>
      </c>
    </row>
    <row r="1022" spans="1:17" x14ac:dyDescent="0.25">
      <c r="A1022">
        <v>3027</v>
      </c>
      <c r="D1022">
        <v>157.929519</v>
      </c>
      <c r="E1022" s="4">
        <v>2</v>
      </c>
      <c r="F1022">
        <v>161.69552899999999</v>
      </c>
      <c r="G1022" s="3">
        <v>3</v>
      </c>
      <c r="P1022">
        <v>2</v>
      </c>
      <c r="Q1022" t="str">
        <f>CONCATENATE(C1022,E1022,G1022,I1022)</f>
        <v>23</v>
      </c>
    </row>
    <row r="1023" spans="1:17" x14ac:dyDescent="0.25">
      <c r="A1023">
        <v>3028</v>
      </c>
      <c r="D1023">
        <v>157.929519</v>
      </c>
      <c r="E1023" s="4">
        <v>2</v>
      </c>
      <c r="F1023">
        <v>161.69552899999999</v>
      </c>
      <c r="G1023" s="3">
        <v>3</v>
      </c>
      <c r="H1023">
        <v>162.150047</v>
      </c>
      <c r="I1023" s="1">
        <v>4</v>
      </c>
      <c r="P1023">
        <v>3</v>
      </c>
      <c r="Q1023" t="str">
        <f>CONCATENATE(C1023,E1023,G1023,I1023)</f>
        <v>234</v>
      </c>
    </row>
    <row r="1024" spans="1:17" x14ac:dyDescent="0.25">
      <c r="A1024">
        <v>3029</v>
      </c>
      <c r="D1024">
        <v>157.929519</v>
      </c>
      <c r="E1024" s="4">
        <v>2</v>
      </c>
      <c r="F1024">
        <v>161.69552899999999</v>
      </c>
      <c r="G1024" s="3">
        <v>3</v>
      </c>
      <c r="H1024">
        <v>162.150047</v>
      </c>
      <c r="I1024" s="1">
        <v>4</v>
      </c>
      <c r="P1024">
        <v>3</v>
      </c>
      <c r="Q1024" t="str">
        <f>CONCATENATE(C1024,E1024,G1024,I1024)</f>
        <v>234</v>
      </c>
    </row>
    <row r="1025" spans="1:17" x14ac:dyDescent="0.25">
      <c r="A1025">
        <v>3030</v>
      </c>
      <c r="F1025">
        <v>161.69552899999999</v>
      </c>
      <c r="G1025" s="3">
        <v>3</v>
      </c>
      <c r="H1025">
        <v>161.95517699999999</v>
      </c>
      <c r="I1025" s="1">
        <v>4</v>
      </c>
      <c r="P1025">
        <v>2</v>
      </c>
      <c r="Q1025" t="str">
        <f>CONCATENATE(C1025,E1025,G1025,I1025)</f>
        <v>34</v>
      </c>
    </row>
    <row r="1026" spans="1:17" x14ac:dyDescent="0.25">
      <c r="A1026">
        <v>3031</v>
      </c>
      <c r="F1026">
        <v>161.500663</v>
      </c>
      <c r="G1026" s="3">
        <v>3</v>
      </c>
      <c r="H1026">
        <v>161.43577499999998</v>
      </c>
      <c r="I1026" s="1">
        <v>4</v>
      </c>
      <c r="P1026">
        <v>2</v>
      </c>
      <c r="Q1026" t="str">
        <f>CONCATENATE(C1026,E1026,G1026,I1026)</f>
        <v>34</v>
      </c>
    </row>
    <row r="1027" spans="1:17" x14ac:dyDescent="0.25">
      <c r="A1027">
        <v>3032</v>
      </c>
      <c r="F1027">
        <v>161.500663</v>
      </c>
      <c r="G1027" s="3">
        <v>3</v>
      </c>
      <c r="H1027">
        <v>161.30590000000001</v>
      </c>
      <c r="I1027" s="1">
        <v>4</v>
      </c>
      <c r="P1027">
        <v>2</v>
      </c>
      <c r="Q1027" t="str">
        <f>CONCATENATE(C1027,E1027,G1027,I1027)</f>
        <v>34</v>
      </c>
    </row>
    <row r="1028" spans="1:17" x14ac:dyDescent="0.25">
      <c r="A1028">
        <v>3033</v>
      </c>
      <c r="F1028">
        <v>161.500663</v>
      </c>
      <c r="G1028" s="3">
        <v>3</v>
      </c>
      <c r="H1028">
        <v>160.981258</v>
      </c>
      <c r="I1028" s="1">
        <v>4</v>
      </c>
      <c r="P1028">
        <v>2</v>
      </c>
      <c r="Q1028" t="str">
        <f>CONCATENATE(C1028,E1028,G1028,I1028)</f>
        <v>34</v>
      </c>
    </row>
    <row r="1029" spans="1:17" x14ac:dyDescent="0.25">
      <c r="A1029">
        <v>3034</v>
      </c>
      <c r="F1029">
        <v>161.500663</v>
      </c>
      <c r="G1029" s="3">
        <v>3</v>
      </c>
      <c r="P1029">
        <v>1</v>
      </c>
      <c r="Q1029" t="str">
        <f>CONCATENATE(C1029,E1029,G1029,I1029)</f>
        <v>3</v>
      </c>
    </row>
    <row r="1030" spans="1:17" x14ac:dyDescent="0.25">
      <c r="A1030">
        <v>3035</v>
      </c>
      <c r="F1030">
        <v>161.500663</v>
      </c>
      <c r="G1030" s="3">
        <v>3</v>
      </c>
      <c r="P1030">
        <v>1</v>
      </c>
      <c r="Q1030" t="str">
        <f>CONCATENATE(C1030,E1030,G1030,I1030)</f>
        <v>3</v>
      </c>
    </row>
    <row r="1031" spans="1:17" x14ac:dyDescent="0.25">
      <c r="A1031">
        <v>3036</v>
      </c>
      <c r="F1031">
        <v>161.500663</v>
      </c>
      <c r="G1031" s="3">
        <v>3</v>
      </c>
      <c r="P1031">
        <v>1</v>
      </c>
      <c r="Q1031" t="str">
        <f>CONCATENATE(C1031,E1031,G1031,I1031)</f>
        <v>3</v>
      </c>
    </row>
    <row r="1032" spans="1:17" x14ac:dyDescent="0.25">
      <c r="A1032">
        <v>3037</v>
      </c>
      <c r="B1032">
        <v>147.08610099999999</v>
      </c>
      <c r="C1032" s="2">
        <v>1</v>
      </c>
      <c r="F1032">
        <v>161.500663</v>
      </c>
      <c r="G1032" s="3">
        <v>3</v>
      </c>
      <c r="P1032">
        <v>2</v>
      </c>
      <c r="Q1032" t="str">
        <f>CONCATENATE(C1032,E1032,G1032,I1032)</f>
        <v>13</v>
      </c>
    </row>
    <row r="1033" spans="1:17" x14ac:dyDescent="0.25">
      <c r="A1033">
        <v>3038</v>
      </c>
      <c r="B1033">
        <v>147.08610099999999</v>
      </c>
      <c r="C1033" s="2">
        <v>1</v>
      </c>
      <c r="F1033">
        <v>161.500663</v>
      </c>
      <c r="G1033" s="3">
        <v>3</v>
      </c>
      <c r="P1033">
        <v>2</v>
      </c>
      <c r="Q1033" t="str">
        <f>CONCATENATE(C1033,E1033,G1033,I1033)</f>
        <v>13</v>
      </c>
    </row>
    <row r="1034" spans="1:17" x14ac:dyDescent="0.25">
      <c r="A1034">
        <v>3039</v>
      </c>
      <c r="B1034">
        <v>147.08610099999999</v>
      </c>
      <c r="C1034" s="2">
        <v>1</v>
      </c>
      <c r="F1034">
        <v>161.37078399999999</v>
      </c>
      <c r="G1034" s="3">
        <v>3</v>
      </c>
      <c r="P1034">
        <v>2</v>
      </c>
      <c r="Q1034" t="str">
        <f>CONCATENATE(C1034,E1034,G1034,I1034)</f>
        <v>13</v>
      </c>
    </row>
    <row r="1035" spans="1:17" x14ac:dyDescent="0.25">
      <c r="A1035">
        <v>3040</v>
      </c>
      <c r="B1035">
        <v>147.08610099999999</v>
      </c>
      <c r="C1035" s="2">
        <v>1</v>
      </c>
      <c r="F1035">
        <v>161.37078399999999</v>
      </c>
      <c r="G1035" s="3">
        <v>3</v>
      </c>
      <c r="P1035">
        <v>2</v>
      </c>
      <c r="Q1035" t="str">
        <f>CONCATENATE(C1035,E1035,G1035,I1035)</f>
        <v>13</v>
      </c>
    </row>
    <row r="1036" spans="1:17" x14ac:dyDescent="0.25">
      <c r="A1036">
        <v>3041</v>
      </c>
      <c r="B1036">
        <v>147.08610099999999</v>
      </c>
      <c r="C1036" s="2">
        <v>1</v>
      </c>
      <c r="D1036">
        <v>145.98219999999998</v>
      </c>
      <c r="E1036" s="4">
        <v>2</v>
      </c>
      <c r="F1036">
        <v>161.37078399999999</v>
      </c>
      <c r="G1036" s="3">
        <v>3</v>
      </c>
      <c r="P1036">
        <v>3</v>
      </c>
      <c r="Q1036" t="str">
        <f>CONCATENATE(C1036,E1036,G1036,I1036)</f>
        <v>123</v>
      </c>
    </row>
    <row r="1037" spans="1:17" x14ac:dyDescent="0.25">
      <c r="A1037">
        <v>3042</v>
      </c>
      <c r="B1037">
        <v>147.08610099999999</v>
      </c>
      <c r="C1037" s="2">
        <v>1</v>
      </c>
      <c r="D1037">
        <v>145.98219999999998</v>
      </c>
      <c r="E1037" s="4">
        <v>2</v>
      </c>
      <c r="F1037">
        <v>161.37078399999999</v>
      </c>
      <c r="G1037" s="3">
        <v>3</v>
      </c>
      <c r="P1037">
        <v>3</v>
      </c>
      <c r="Q1037" t="str">
        <f>CONCATENATE(C1037,E1037,G1037,I1037)</f>
        <v>123</v>
      </c>
    </row>
    <row r="1038" spans="1:17" x14ac:dyDescent="0.25">
      <c r="A1038">
        <v>3043</v>
      </c>
      <c r="B1038">
        <v>147.08610099999999</v>
      </c>
      <c r="C1038" s="2">
        <v>1</v>
      </c>
      <c r="D1038">
        <v>145.98219999999998</v>
      </c>
      <c r="E1038" s="4">
        <v>2</v>
      </c>
      <c r="F1038">
        <v>161.37078399999999</v>
      </c>
      <c r="G1038" s="3">
        <v>3</v>
      </c>
      <c r="H1038">
        <v>155.916686</v>
      </c>
      <c r="I1038" s="1">
        <v>4</v>
      </c>
      <c r="P1038">
        <v>4</v>
      </c>
      <c r="Q1038" t="str">
        <f>CONCATENATE(C1038,E1038,G1038,I1038)</f>
        <v>1234</v>
      </c>
    </row>
    <row r="1039" spans="1:17" x14ac:dyDescent="0.25">
      <c r="A1039">
        <v>3044</v>
      </c>
      <c r="B1039">
        <v>147.08610099999999</v>
      </c>
      <c r="C1039" s="2">
        <v>1</v>
      </c>
      <c r="D1039">
        <v>145.98219999999998</v>
      </c>
      <c r="E1039" s="4">
        <v>2</v>
      </c>
      <c r="F1039">
        <v>161.37078399999999</v>
      </c>
      <c r="G1039" s="3">
        <v>3</v>
      </c>
      <c r="H1039">
        <v>155.916686</v>
      </c>
      <c r="I1039" s="1">
        <v>4</v>
      </c>
      <c r="P1039">
        <v>4</v>
      </c>
      <c r="Q1039" t="str">
        <f>CONCATENATE(C1039,E1039,G1039,I1039)</f>
        <v>1234</v>
      </c>
    </row>
    <row r="1040" spans="1:17" x14ac:dyDescent="0.25">
      <c r="A1040">
        <v>3045</v>
      </c>
      <c r="B1040">
        <v>147.08610099999999</v>
      </c>
      <c r="C1040" s="2">
        <v>1</v>
      </c>
      <c r="D1040">
        <v>145.98219999999998</v>
      </c>
      <c r="E1040" s="4">
        <v>2</v>
      </c>
      <c r="H1040">
        <v>155.916686</v>
      </c>
      <c r="I1040" s="1">
        <v>4</v>
      </c>
      <c r="P1040">
        <v>3</v>
      </c>
      <c r="Q1040" t="str">
        <f>CONCATENATE(C1040,E1040,G1040,I1040)</f>
        <v>124</v>
      </c>
    </row>
    <row r="1041" spans="1:17" x14ac:dyDescent="0.25">
      <c r="A1041">
        <v>3046</v>
      </c>
      <c r="B1041">
        <v>147.08610099999999</v>
      </c>
      <c r="C1041" s="2">
        <v>1</v>
      </c>
      <c r="D1041">
        <v>145.98219999999998</v>
      </c>
      <c r="E1041" s="4">
        <v>2</v>
      </c>
      <c r="H1041">
        <v>155.916686</v>
      </c>
      <c r="I1041" s="1">
        <v>4</v>
      </c>
      <c r="P1041">
        <v>3</v>
      </c>
      <c r="Q1041" t="str">
        <f>CONCATENATE(C1041,E1041,G1041,I1041)</f>
        <v>124</v>
      </c>
    </row>
    <row r="1042" spans="1:17" x14ac:dyDescent="0.25">
      <c r="A1042">
        <v>3047</v>
      </c>
      <c r="B1042">
        <v>147.08610099999999</v>
      </c>
      <c r="C1042" s="2">
        <v>1</v>
      </c>
      <c r="D1042">
        <v>145.98219999999998</v>
      </c>
      <c r="E1042" s="4">
        <v>2</v>
      </c>
      <c r="H1042">
        <v>155.72181599999999</v>
      </c>
      <c r="I1042" s="1">
        <v>4</v>
      </c>
      <c r="P1042">
        <v>3</v>
      </c>
      <c r="Q1042" t="str">
        <f>CONCATENATE(C1042,E1042,G1042,I1042)</f>
        <v>124</v>
      </c>
    </row>
    <row r="1043" spans="1:17" x14ac:dyDescent="0.25">
      <c r="A1043">
        <v>3048</v>
      </c>
      <c r="B1043">
        <v>147.08610099999999</v>
      </c>
      <c r="C1043" s="2">
        <v>1</v>
      </c>
      <c r="D1043">
        <v>145.98219999999998</v>
      </c>
      <c r="E1043" s="4">
        <v>2</v>
      </c>
      <c r="P1043">
        <v>2</v>
      </c>
      <c r="Q1043" t="str">
        <f>CONCATENATE(C1043,E1043,G1043,I1043)</f>
        <v>12</v>
      </c>
    </row>
    <row r="1044" spans="1:17" x14ac:dyDescent="0.25">
      <c r="A1044">
        <v>3049</v>
      </c>
      <c r="B1044">
        <v>147.08610099999999</v>
      </c>
      <c r="C1044" s="2">
        <v>1</v>
      </c>
      <c r="D1044">
        <v>145.98219999999998</v>
      </c>
      <c r="E1044" s="4">
        <v>2</v>
      </c>
      <c r="P1044">
        <v>2</v>
      </c>
      <c r="Q1044" t="str">
        <f>CONCATENATE(C1044,E1044,G1044,I1044)</f>
        <v>12</v>
      </c>
    </row>
    <row r="1045" spans="1:17" x14ac:dyDescent="0.25">
      <c r="A1045">
        <v>3050</v>
      </c>
      <c r="B1045">
        <v>147.08610099999999</v>
      </c>
      <c r="C1045" s="2">
        <v>1</v>
      </c>
      <c r="D1045">
        <v>145.98219999999998</v>
      </c>
      <c r="E1045" s="4">
        <v>2</v>
      </c>
      <c r="P1045">
        <v>2</v>
      </c>
      <c r="Q1045" t="str">
        <f>CONCATENATE(C1045,E1045,G1045,I1045)</f>
        <v>12</v>
      </c>
    </row>
    <row r="1046" spans="1:17" x14ac:dyDescent="0.25">
      <c r="A1046">
        <v>3051</v>
      </c>
      <c r="B1046">
        <v>147.08610099999999</v>
      </c>
      <c r="C1046" s="2">
        <v>1</v>
      </c>
      <c r="D1046">
        <v>145.98219999999998</v>
      </c>
      <c r="E1046" s="4">
        <v>2</v>
      </c>
      <c r="P1046">
        <v>2</v>
      </c>
      <c r="Q1046" t="str">
        <f>CONCATENATE(C1046,E1046,G1046,I1046)</f>
        <v>12</v>
      </c>
    </row>
    <row r="1047" spans="1:17" x14ac:dyDescent="0.25">
      <c r="A1047">
        <v>3052</v>
      </c>
      <c r="D1047">
        <v>145.98219999999998</v>
      </c>
      <c r="E1047" s="4">
        <v>2</v>
      </c>
      <c r="P1047">
        <v>1</v>
      </c>
      <c r="Q1047" t="str">
        <f>CONCATENATE(C1047,E1047,G1047,I1047)</f>
        <v>2</v>
      </c>
    </row>
    <row r="1048" spans="1:17" x14ac:dyDescent="0.25">
      <c r="A1048">
        <v>3053</v>
      </c>
      <c r="D1048">
        <v>145.98219999999998</v>
      </c>
      <c r="E1048" s="4">
        <v>2</v>
      </c>
      <c r="P1048">
        <v>1</v>
      </c>
      <c r="Q1048" t="str">
        <f>CONCATENATE(C1048,E1048,G1048,I1048)</f>
        <v>2</v>
      </c>
    </row>
    <row r="1049" spans="1:17" x14ac:dyDescent="0.25">
      <c r="A1049">
        <v>3054</v>
      </c>
      <c r="D1049">
        <v>145.98219999999998</v>
      </c>
      <c r="E1049" s="4">
        <v>2</v>
      </c>
      <c r="P1049">
        <v>1</v>
      </c>
      <c r="Q1049" t="str">
        <f>CONCATENATE(C1049,E1049,G1049,I1049)</f>
        <v>2</v>
      </c>
    </row>
    <row r="1050" spans="1:17" x14ac:dyDescent="0.25">
      <c r="A1050">
        <v>3055</v>
      </c>
      <c r="P1050">
        <v>0</v>
      </c>
      <c r="Q1050" t="str">
        <f>CONCATENATE(C1050,E1050,G1050,I1050)</f>
        <v/>
      </c>
    </row>
    <row r="1051" spans="1:17" x14ac:dyDescent="0.25">
      <c r="A1051">
        <v>3056</v>
      </c>
      <c r="P1051">
        <v>0</v>
      </c>
      <c r="Q1051" t="str">
        <f>CONCATENATE(C1051,E1051,G1051,I1051)</f>
        <v/>
      </c>
    </row>
    <row r="1052" spans="1:17" x14ac:dyDescent="0.25">
      <c r="A1052">
        <v>3057</v>
      </c>
      <c r="P1052">
        <v>0</v>
      </c>
      <c r="Q1052" t="str">
        <f>CONCATENATE(C1052,E1052,G1052,I1052)</f>
        <v/>
      </c>
    </row>
    <row r="1053" spans="1:17" x14ac:dyDescent="0.25">
      <c r="A1053">
        <v>3058</v>
      </c>
      <c r="P1053">
        <v>0</v>
      </c>
      <c r="Q1053" t="str">
        <f>CONCATENATE(C1053,E1053,G1053,I1053)</f>
        <v/>
      </c>
    </row>
    <row r="1054" spans="1:17" x14ac:dyDescent="0.25">
      <c r="A1054">
        <v>3059</v>
      </c>
      <c r="P1054">
        <v>0</v>
      </c>
      <c r="Q1054" t="str">
        <f>CONCATENATE(C1054,E1054,G1054,I1054)</f>
        <v/>
      </c>
    </row>
    <row r="1055" spans="1:17" x14ac:dyDescent="0.25">
      <c r="A1055">
        <v>3060</v>
      </c>
      <c r="P1055">
        <v>0</v>
      </c>
      <c r="Q1055" t="str">
        <f>CONCATENATE(C1055,E1055,G1055,I1055)</f>
        <v/>
      </c>
    </row>
    <row r="1056" spans="1:17" x14ac:dyDescent="0.25">
      <c r="A1056">
        <v>3061</v>
      </c>
      <c r="B1056">
        <v>125.26746799999999</v>
      </c>
      <c r="C1056" s="2">
        <v>1</v>
      </c>
      <c r="P1056">
        <v>1</v>
      </c>
      <c r="Q1056" t="str">
        <f>CONCATENATE(C1056,E1056,G1056,I1056)</f>
        <v>1</v>
      </c>
    </row>
    <row r="1057" spans="1:17" x14ac:dyDescent="0.25">
      <c r="A1057">
        <v>3062</v>
      </c>
      <c r="B1057">
        <v>125.26746799999999</v>
      </c>
      <c r="C1057" s="2">
        <v>1</v>
      </c>
      <c r="P1057">
        <v>1</v>
      </c>
      <c r="Q1057" t="str">
        <f>CONCATENATE(C1057,E1057,G1057,I1057)</f>
        <v>1</v>
      </c>
    </row>
    <row r="1058" spans="1:17" x14ac:dyDescent="0.25">
      <c r="A1058">
        <v>3063</v>
      </c>
      <c r="B1058">
        <v>125.26746799999999</v>
      </c>
      <c r="C1058" s="2">
        <v>1</v>
      </c>
      <c r="P1058">
        <v>1</v>
      </c>
      <c r="Q1058" t="str">
        <f>CONCATENATE(C1058,E1058,G1058,I1058)</f>
        <v>1</v>
      </c>
    </row>
    <row r="1059" spans="1:17" x14ac:dyDescent="0.25">
      <c r="A1059">
        <v>3064</v>
      </c>
      <c r="B1059">
        <v>125.26746799999999</v>
      </c>
      <c r="C1059" s="2">
        <v>1</v>
      </c>
      <c r="P1059">
        <v>1</v>
      </c>
      <c r="Q1059" t="str">
        <f>CONCATENATE(C1059,E1059,G1059,I1059)</f>
        <v>1</v>
      </c>
    </row>
    <row r="1060" spans="1:17" x14ac:dyDescent="0.25">
      <c r="A1060">
        <v>3065</v>
      </c>
      <c r="B1060">
        <v>125.26746799999999</v>
      </c>
      <c r="C1060" s="2">
        <v>1</v>
      </c>
      <c r="F1060">
        <v>144.74852299999998</v>
      </c>
      <c r="G1060" s="3">
        <v>3</v>
      </c>
      <c r="P1060">
        <v>2</v>
      </c>
      <c r="Q1060" t="str">
        <f>CONCATENATE(C1060,E1060,G1060,I1060)</f>
        <v>13</v>
      </c>
    </row>
    <row r="1061" spans="1:17" x14ac:dyDescent="0.25">
      <c r="A1061">
        <v>3066</v>
      </c>
      <c r="B1061">
        <v>125.26746799999999</v>
      </c>
      <c r="C1061" s="2">
        <v>1</v>
      </c>
      <c r="F1061">
        <v>144.74852299999998</v>
      </c>
      <c r="G1061" s="3">
        <v>3</v>
      </c>
      <c r="P1061">
        <v>2</v>
      </c>
      <c r="Q1061" t="str">
        <f>CONCATENATE(C1061,E1061,G1061,I1061)</f>
        <v>13</v>
      </c>
    </row>
    <row r="1062" spans="1:17" x14ac:dyDescent="0.25">
      <c r="A1062">
        <v>3067</v>
      </c>
      <c r="B1062">
        <v>125.26746799999999</v>
      </c>
      <c r="C1062" s="2">
        <v>1</v>
      </c>
      <c r="F1062">
        <v>144.74852299999998</v>
      </c>
      <c r="G1062" s="3">
        <v>3</v>
      </c>
      <c r="P1062">
        <v>2</v>
      </c>
      <c r="Q1062" t="str">
        <f>CONCATENATE(C1062,E1062,G1062,I1062)</f>
        <v>13</v>
      </c>
    </row>
    <row r="1063" spans="1:17" x14ac:dyDescent="0.25">
      <c r="A1063">
        <v>3068</v>
      </c>
      <c r="B1063">
        <v>125.26746799999999</v>
      </c>
      <c r="C1063" s="2">
        <v>1</v>
      </c>
      <c r="F1063">
        <v>144.74852299999998</v>
      </c>
      <c r="G1063" s="3">
        <v>3</v>
      </c>
      <c r="H1063">
        <v>144.55375999999998</v>
      </c>
      <c r="I1063" s="1">
        <v>4</v>
      </c>
      <c r="P1063">
        <v>3</v>
      </c>
      <c r="Q1063" t="str">
        <f>CONCATENATE(C1063,E1063,G1063,I1063)</f>
        <v>134</v>
      </c>
    </row>
    <row r="1064" spans="1:17" x14ac:dyDescent="0.25">
      <c r="A1064">
        <v>3069</v>
      </c>
      <c r="B1064">
        <v>125.26746799999999</v>
      </c>
      <c r="C1064" s="2">
        <v>1</v>
      </c>
      <c r="F1064">
        <v>144.74852299999998</v>
      </c>
      <c r="G1064" s="3">
        <v>3</v>
      </c>
      <c r="H1064">
        <v>144.55375999999998</v>
      </c>
      <c r="I1064" s="1">
        <v>4</v>
      </c>
      <c r="P1064">
        <v>3</v>
      </c>
      <c r="Q1064" t="str">
        <f>CONCATENATE(C1064,E1064,G1064,I1064)</f>
        <v>134</v>
      </c>
    </row>
    <row r="1065" spans="1:17" x14ac:dyDescent="0.25">
      <c r="A1065">
        <v>3070</v>
      </c>
      <c r="B1065">
        <v>125.26746799999999</v>
      </c>
      <c r="C1065" s="2">
        <v>1</v>
      </c>
      <c r="D1065">
        <v>120.605727</v>
      </c>
      <c r="E1065" s="4">
        <v>2</v>
      </c>
      <c r="F1065">
        <v>144.74852299999998</v>
      </c>
      <c r="G1065" s="3">
        <v>3</v>
      </c>
      <c r="H1065">
        <v>144.683639</v>
      </c>
      <c r="I1065" s="1">
        <v>4</v>
      </c>
      <c r="P1065">
        <v>4</v>
      </c>
      <c r="Q1065" t="str">
        <f>CONCATENATE(C1065,E1065,G1065,I1065)</f>
        <v>1234</v>
      </c>
    </row>
    <row r="1066" spans="1:17" x14ac:dyDescent="0.25">
      <c r="A1066">
        <v>3071</v>
      </c>
      <c r="B1066">
        <v>125.26746799999999</v>
      </c>
      <c r="C1066" s="2">
        <v>1</v>
      </c>
      <c r="D1066">
        <v>120.605727</v>
      </c>
      <c r="E1066" s="4">
        <v>2</v>
      </c>
      <c r="F1066">
        <v>144.74852299999998</v>
      </c>
      <c r="G1066" s="3">
        <v>3</v>
      </c>
      <c r="H1066">
        <v>144.683639</v>
      </c>
      <c r="I1066" s="1">
        <v>4</v>
      </c>
      <c r="P1066">
        <v>4</v>
      </c>
      <c r="Q1066" t="str">
        <f>CONCATENATE(C1066,E1066,G1066,I1066)</f>
        <v>1234</v>
      </c>
    </row>
    <row r="1067" spans="1:17" x14ac:dyDescent="0.25">
      <c r="A1067">
        <v>3072</v>
      </c>
      <c r="B1067">
        <v>125.26746799999999</v>
      </c>
      <c r="C1067" s="2">
        <v>1</v>
      </c>
      <c r="D1067">
        <v>120.605727</v>
      </c>
      <c r="E1067" s="4">
        <v>2</v>
      </c>
      <c r="F1067">
        <v>144.74852299999998</v>
      </c>
      <c r="G1067" s="3">
        <v>3</v>
      </c>
      <c r="H1067">
        <v>144.683639</v>
      </c>
      <c r="I1067" s="1">
        <v>4</v>
      </c>
      <c r="P1067">
        <v>4</v>
      </c>
      <c r="Q1067" t="str">
        <f>CONCATENATE(C1067,E1067,G1067,I1067)</f>
        <v>1234</v>
      </c>
    </row>
    <row r="1068" spans="1:17" x14ac:dyDescent="0.25">
      <c r="A1068">
        <v>3073</v>
      </c>
      <c r="B1068">
        <v>125.26746799999999</v>
      </c>
      <c r="C1068" s="2">
        <v>1</v>
      </c>
      <c r="D1068">
        <v>120.605727</v>
      </c>
      <c r="E1068" s="4">
        <v>2</v>
      </c>
      <c r="F1068">
        <v>144.74852299999998</v>
      </c>
      <c r="G1068" s="3">
        <v>3</v>
      </c>
      <c r="H1068">
        <v>144.683639</v>
      </c>
      <c r="I1068" s="1">
        <v>4</v>
      </c>
      <c r="P1068">
        <v>4</v>
      </c>
      <c r="Q1068" t="str">
        <f>CONCATENATE(C1068,E1068,G1068,I1068)</f>
        <v>1234</v>
      </c>
    </row>
    <row r="1069" spans="1:17" x14ac:dyDescent="0.25">
      <c r="A1069">
        <v>3074</v>
      </c>
      <c r="B1069">
        <v>125.26746799999999</v>
      </c>
      <c r="C1069" s="2">
        <v>1</v>
      </c>
      <c r="D1069">
        <v>120.605727</v>
      </c>
      <c r="E1069" s="4">
        <v>2</v>
      </c>
      <c r="F1069">
        <v>144.74852299999998</v>
      </c>
      <c r="G1069" s="3">
        <v>3</v>
      </c>
      <c r="H1069">
        <v>144.683639</v>
      </c>
      <c r="I1069" s="1">
        <v>4</v>
      </c>
      <c r="P1069">
        <v>4</v>
      </c>
      <c r="Q1069" t="str">
        <f>CONCATENATE(C1069,E1069,G1069,I1069)</f>
        <v>1234</v>
      </c>
    </row>
    <row r="1070" spans="1:17" x14ac:dyDescent="0.25">
      <c r="A1070">
        <v>3075</v>
      </c>
      <c r="B1070">
        <v>125.26746799999999</v>
      </c>
      <c r="C1070" s="2">
        <v>1</v>
      </c>
      <c r="D1070">
        <v>120.605727</v>
      </c>
      <c r="E1070" s="4">
        <v>2</v>
      </c>
      <c r="F1070">
        <v>144.74852299999998</v>
      </c>
      <c r="G1070" s="3">
        <v>3</v>
      </c>
      <c r="H1070">
        <v>144.683639</v>
      </c>
      <c r="I1070" s="1">
        <v>4</v>
      </c>
      <c r="P1070">
        <v>4</v>
      </c>
      <c r="Q1070" t="str">
        <f>CONCATENATE(C1070,E1070,G1070,I1070)</f>
        <v>1234</v>
      </c>
    </row>
    <row r="1071" spans="1:17" x14ac:dyDescent="0.25">
      <c r="A1071">
        <v>3076</v>
      </c>
      <c r="B1071">
        <v>125.26746799999999</v>
      </c>
      <c r="C1071" s="2">
        <v>1</v>
      </c>
      <c r="D1071">
        <v>120.605727</v>
      </c>
      <c r="E1071" s="4">
        <v>2</v>
      </c>
      <c r="F1071">
        <v>144.74852299999998</v>
      </c>
      <c r="G1071" s="3">
        <v>3</v>
      </c>
      <c r="H1071">
        <v>144.683639</v>
      </c>
      <c r="I1071" s="1">
        <v>4</v>
      </c>
      <c r="P1071">
        <v>4</v>
      </c>
      <c r="Q1071" t="str">
        <f>CONCATENATE(C1071,E1071,G1071,I1071)</f>
        <v>1234</v>
      </c>
    </row>
    <row r="1072" spans="1:17" x14ac:dyDescent="0.25">
      <c r="A1072">
        <v>3077</v>
      </c>
      <c r="D1072">
        <v>120.605727</v>
      </c>
      <c r="E1072" s="4">
        <v>2</v>
      </c>
      <c r="F1072">
        <v>144.74852299999998</v>
      </c>
      <c r="G1072" s="3">
        <v>3</v>
      </c>
      <c r="H1072">
        <v>144.683639</v>
      </c>
      <c r="I1072" s="1">
        <v>4</v>
      </c>
      <c r="P1072">
        <v>3</v>
      </c>
      <c r="Q1072" t="str">
        <f>CONCATENATE(C1072,E1072,G1072,I1072)</f>
        <v>234</v>
      </c>
    </row>
    <row r="1073" spans="1:17" x14ac:dyDescent="0.25">
      <c r="A1073">
        <v>3078</v>
      </c>
      <c r="D1073">
        <v>120.605727</v>
      </c>
      <c r="E1073" s="4">
        <v>2</v>
      </c>
      <c r="F1073">
        <v>144.683639</v>
      </c>
      <c r="G1073" s="3">
        <v>3</v>
      </c>
      <c r="H1073">
        <v>144.683639</v>
      </c>
      <c r="I1073" s="1">
        <v>4</v>
      </c>
      <c r="P1073">
        <v>3</v>
      </c>
      <c r="Q1073" t="str">
        <f>CONCATENATE(C1073,E1073,G1073,I1073)</f>
        <v>234</v>
      </c>
    </row>
    <row r="1074" spans="1:17" x14ac:dyDescent="0.25">
      <c r="A1074">
        <v>3079</v>
      </c>
      <c r="D1074">
        <v>120.605727</v>
      </c>
      <c r="E1074" s="4">
        <v>2</v>
      </c>
      <c r="F1074">
        <v>144.683639</v>
      </c>
      <c r="G1074" s="3">
        <v>3</v>
      </c>
      <c r="H1074">
        <v>144.683639</v>
      </c>
      <c r="I1074" s="1">
        <v>4</v>
      </c>
      <c r="P1074">
        <v>3</v>
      </c>
      <c r="Q1074" t="str">
        <f>CONCATENATE(C1074,E1074,G1074,I1074)</f>
        <v>234</v>
      </c>
    </row>
    <row r="1075" spans="1:17" x14ac:dyDescent="0.25">
      <c r="A1075">
        <v>3080</v>
      </c>
      <c r="D1075">
        <v>120.605727</v>
      </c>
      <c r="E1075" s="4">
        <v>2</v>
      </c>
      <c r="F1075">
        <v>144.683639</v>
      </c>
      <c r="G1075" s="3">
        <v>3</v>
      </c>
      <c r="H1075">
        <v>144.683639</v>
      </c>
      <c r="I1075" s="1">
        <v>4</v>
      </c>
      <c r="P1075">
        <v>3</v>
      </c>
      <c r="Q1075" t="str">
        <f>CONCATENATE(C1075,E1075,G1075,I1075)</f>
        <v>234</v>
      </c>
    </row>
    <row r="1076" spans="1:17" x14ac:dyDescent="0.25">
      <c r="A1076">
        <v>3081</v>
      </c>
      <c r="D1076">
        <v>120.605727</v>
      </c>
      <c r="E1076" s="4">
        <v>2</v>
      </c>
      <c r="F1076">
        <v>144.683639</v>
      </c>
      <c r="G1076" s="3">
        <v>3</v>
      </c>
      <c r="H1076">
        <v>144.683639</v>
      </c>
      <c r="I1076" s="1">
        <v>4</v>
      </c>
      <c r="P1076">
        <v>3</v>
      </c>
      <c r="Q1076" t="str">
        <f>CONCATENATE(C1076,E1076,G1076,I1076)</f>
        <v>234</v>
      </c>
    </row>
    <row r="1077" spans="1:17" x14ac:dyDescent="0.25">
      <c r="A1077">
        <v>3082</v>
      </c>
      <c r="D1077">
        <v>120.605727</v>
      </c>
      <c r="E1077" s="4">
        <v>2</v>
      </c>
      <c r="F1077">
        <v>144.683639</v>
      </c>
      <c r="G1077" s="3">
        <v>3</v>
      </c>
      <c r="H1077">
        <v>144.683639</v>
      </c>
      <c r="I1077" s="1">
        <v>4</v>
      </c>
      <c r="P1077">
        <v>3</v>
      </c>
      <c r="Q1077" t="str">
        <f>CONCATENATE(C1077,E1077,G1077,I1077)</f>
        <v>234</v>
      </c>
    </row>
    <row r="1078" spans="1:17" x14ac:dyDescent="0.25">
      <c r="A1078">
        <v>3083</v>
      </c>
      <c r="D1078">
        <v>120.605727</v>
      </c>
      <c r="E1078" s="4">
        <v>2</v>
      </c>
      <c r="F1078">
        <v>144.683639</v>
      </c>
      <c r="G1078" s="3">
        <v>3</v>
      </c>
      <c r="P1078">
        <v>2</v>
      </c>
      <c r="Q1078" t="str">
        <f>CONCATENATE(C1078,E1078,G1078,I1078)</f>
        <v>23</v>
      </c>
    </row>
    <row r="1079" spans="1:17" x14ac:dyDescent="0.25">
      <c r="A1079">
        <v>3084</v>
      </c>
      <c r="D1079">
        <v>120.605727</v>
      </c>
      <c r="E1079" s="4">
        <v>2</v>
      </c>
      <c r="F1079">
        <v>144.683639</v>
      </c>
      <c r="G1079" s="3">
        <v>3</v>
      </c>
      <c r="P1079">
        <v>2</v>
      </c>
      <c r="Q1079" t="str">
        <f>CONCATENATE(C1079,E1079,G1079,I1079)</f>
        <v>23</v>
      </c>
    </row>
    <row r="1080" spans="1:17" x14ac:dyDescent="0.25">
      <c r="A1080">
        <v>3085</v>
      </c>
      <c r="D1080">
        <v>120.605727</v>
      </c>
      <c r="E1080" s="4">
        <v>2</v>
      </c>
      <c r="P1080">
        <v>1</v>
      </c>
      <c r="Q1080" t="str">
        <f>CONCATENATE(C1080,E1080,G1080,I1080)</f>
        <v>2</v>
      </c>
    </row>
    <row r="1081" spans="1:17" x14ac:dyDescent="0.25">
      <c r="A1081">
        <v>3086</v>
      </c>
      <c r="D1081">
        <v>120.605727</v>
      </c>
      <c r="E1081" s="4">
        <v>2</v>
      </c>
      <c r="P1081">
        <v>1</v>
      </c>
      <c r="Q1081" t="str">
        <f>CONCATENATE(C1081,E1081,G1081,I1081)</f>
        <v>2</v>
      </c>
    </row>
    <row r="1082" spans="1:17" x14ac:dyDescent="0.25">
      <c r="A1082">
        <v>3087</v>
      </c>
      <c r="P1082">
        <v>0</v>
      </c>
      <c r="Q1082" t="str">
        <f>CONCATENATE(C1082,E1082,G1082,I1082)</f>
        <v/>
      </c>
    </row>
    <row r="1083" spans="1:17" x14ac:dyDescent="0.25">
      <c r="A1083">
        <v>3088</v>
      </c>
      <c r="P1083">
        <v>0</v>
      </c>
      <c r="Q1083" t="str">
        <f>CONCATENATE(C1083,E1083,G1083,I1083)</f>
        <v/>
      </c>
    </row>
    <row r="1084" spans="1:17" x14ac:dyDescent="0.25">
      <c r="A1084">
        <v>3089</v>
      </c>
      <c r="P1084">
        <v>0</v>
      </c>
      <c r="Q1084" t="str">
        <f>CONCATENATE(C1084,E1084,G1084,I1084)</f>
        <v/>
      </c>
    </row>
    <row r="1085" spans="1:17" x14ac:dyDescent="0.25">
      <c r="A1085">
        <v>3090</v>
      </c>
      <c r="P1085">
        <v>0</v>
      </c>
      <c r="Q1085" t="str">
        <f>CONCATENATE(C1085,E1085,G1085,I1085)</f>
        <v/>
      </c>
    </row>
    <row r="1086" spans="1:17" x14ac:dyDescent="0.25">
      <c r="A1086">
        <v>3091</v>
      </c>
      <c r="P1086">
        <v>0</v>
      </c>
      <c r="Q1086" t="str">
        <f>CONCATENATE(C1086,E1086,G1086,I1086)</f>
        <v/>
      </c>
    </row>
    <row r="1087" spans="1:17" x14ac:dyDescent="0.25">
      <c r="A1087">
        <v>3092</v>
      </c>
      <c r="B1087">
        <v>110.53912399999999</v>
      </c>
      <c r="C1087" s="2">
        <v>1</v>
      </c>
      <c r="P1087">
        <v>1</v>
      </c>
      <c r="Q1087" t="str">
        <f>CONCATENATE(C1087,E1087,G1087,I1087)</f>
        <v>1</v>
      </c>
    </row>
    <row r="1088" spans="1:17" x14ac:dyDescent="0.25">
      <c r="A1088">
        <v>3093</v>
      </c>
      <c r="B1088">
        <v>110.53912399999999</v>
      </c>
      <c r="C1088" s="2">
        <v>1</v>
      </c>
      <c r="P1088">
        <v>1</v>
      </c>
      <c r="Q1088" t="str">
        <f>CONCATENATE(C1088,E1088,G1088,I1088)</f>
        <v>1</v>
      </c>
    </row>
    <row r="1089" spans="1:17" x14ac:dyDescent="0.25">
      <c r="A1089">
        <v>3094</v>
      </c>
      <c r="B1089">
        <v>110.53912399999999</v>
      </c>
      <c r="C1089" s="2">
        <v>1</v>
      </c>
      <c r="P1089">
        <v>1</v>
      </c>
      <c r="Q1089" t="str">
        <f>CONCATENATE(C1089,E1089,G1089,I1089)</f>
        <v>1</v>
      </c>
    </row>
    <row r="1090" spans="1:17" x14ac:dyDescent="0.25">
      <c r="A1090">
        <v>3095</v>
      </c>
      <c r="B1090">
        <v>110.53912399999999</v>
      </c>
      <c r="C1090" s="2">
        <v>1</v>
      </c>
      <c r="P1090">
        <v>1</v>
      </c>
      <c r="Q1090" t="str">
        <f>CONCATENATE(C1090,E1090,G1090,I1090)</f>
        <v>1</v>
      </c>
    </row>
    <row r="1091" spans="1:17" x14ac:dyDescent="0.25">
      <c r="A1091">
        <v>3096</v>
      </c>
      <c r="B1091">
        <v>110.53912399999999</v>
      </c>
      <c r="C1091" s="2">
        <v>1</v>
      </c>
      <c r="P1091">
        <v>1</v>
      </c>
      <c r="Q1091" t="str">
        <f>CONCATENATE(C1091,E1091,G1091,I1091)</f>
        <v>1</v>
      </c>
    </row>
    <row r="1092" spans="1:17" x14ac:dyDescent="0.25">
      <c r="A1092">
        <v>3097</v>
      </c>
      <c r="B1092">
        <v>110.53912399999999</v>
      </c>
      <c r="C1092" s="2">
        <v>1</v>
      </c>
      <c r="P1092">
        <v>1</v>
      </c>
      <c r="Q1092" t="str">
        <f>CONCATENATE(C1092,E1092,G1092,I1092)</f>
        <v>1</v>
      </c>
    </row>
    <row r="1093" spans="1:17" x14ac:dyDescent="0.25">
      <c r="A1093">
        <v>3098</v>
      </c>
      <c r="B1093">
        <v>110.53912399999999</v>
      </c>
      <c r="C1093" s="2">
        <v>1</v>
      </c>
      <c r="P1093">
        <v>1</v>
      </c>
      <c r="Q1093" t="str">
        <f>CONCATENATE(C1093,E1093,G1093,I1093)</f>
        <v>1</v>
      </c>
    </row>
    <row r="1094" spans="1:17" x14ac:dyDescent="0.25">
      <c r="A1094">
        <v>3099</v>
      </c>
      <c r="B1094">
        <v>110.53912399999999</v>
      </c>
      <c r="C1094" s="2">
        <v>1</v>
      </c>
      <c r="F1094">
        <v>118.84919099999999</v>
      </c>
      <c r="G1094" s="3">
        <v>3</v>
      </c>
      <c r="P1094">
        <v>2</v>
      </c>
      <c r="Q1094" t="str">
        <f>CONCATENATE(C1094,E1094,G1094,I1094)</f>
        <v>13</v>
      </c>
    </row>
    <row r="1095" spans="1:17" x14ac:dyDescent="0.25">
      <c r="A1095">
        <v>3100</v>
      </c>
      <c r="B1095">
        <v>110.53912399999999</v>
      </c>
      <c r="C1095" s="2">
        <v>1</v>
      </c>
      <c r="F1095">
        <v>118.84919099999999</v>
      </c>
      <c r="G1095" s="3">
        <v>3</v>
      </c>
      <c r="P1095">
        <v>2</v>
      </c>
      <c r="Q1095" t="str">
        <f>CONCATENATE(C1095,E1095,G1095,I1095)</f>
        <v>13</v>
      </c>
    </row>
    <row r="1096" spans="1:17" x14ac:dyDescent="0.25">
      <c r="A1096">
        <v>3101</v>
      </c>
      <c r="B1096">
        <v>110.53912399999999</v>
      </c>
      <c r="C1096" s="2">
        <v>1</v>
      </c>
      <c r="F1096">
        <v>118.84919099999999</v>
      </c>
      <c r="G1096" s="3">
        <v>3</v>
      </c>
      <c r="P1096">
        <v>2</v>
      </c>
      <c r="Q1096" t="str">
        <f>CONCATENATE(C1096,E1096,G1096,I1096)</f>
        <v>13</v>
      </c>
    </row>
    <row r="1097" spans="1:17" x14ac:dyDescent="0.25">
      <c r="A1097">
        <v>3102</v>
      </c>
      <c r="B1097">
        <v>110.53912399999999</v>
      </c>
      <c r="C1097" s="2">
        <v>1</v>
      </c>
      <c r="F1097">
        <v>118.84919099999999</v>
      </c>
      <c r="G1097" s="3">
        <v>3</v>
      </c>
      <c r="P1097">
        <v>2</v>
      </c>
      <c r="Q1097" t="str">
        <f>CONCATENATE(C1097,E1097,G1097,I1097)</f>
        <v>13</v>
      </c>
    </row>
    <row r="1098" spans="1:17" x14ac:dyDescent="0.25">
      <c r="A1098">
        <v>3103</v>
      </c>
      <c r="B1098">
        <v>110.53912399999999</v>
      </c>
      <c r="C1098" s="2">
        <v>1</v>
      </c>
      <c r="F1098">
        <v>118.84919099999999</v>
      </c>
      <c r="G1098" s="3">
        <v>3</v>
      </c>
      <c r="P1098">
        <v>2</v>
      </c>
      <c r="Q1098" t="str">
        <f>CONCATENATE(C1098,E1098,G1098,I1098)</f>
        <v>13</v>
      </c>
    </row>
    <row r="1099" spans="1:17" x14ac:dyDescent="0.25">
      <c r="A1099">
        <v>3104</v>
      </c>
      <c r="B1099">
        <v>110.53912399999999</v>
      </c>
      <c r="C1099" s="2">
        <v>1</v>
      </c>
      <c r="F1099">
        <v>118.84919099999999</v>
      </c>
      <c r="G1099" s="3">
        <v>3</v>
      </c>
      <c r="P1099">
        <v>2</v>
      </c>
      <c r="Q1099" t="str">
        <f>CONCATENATE(C1099,E1099,G1099,I1099)</f>
        <v>13</v>
      </c>
    </row>
    <row r="1100" spans="1:17" x14ac:dyDescent="0.25">
      <c r="A1100">
        <v>3105</v>
      </c>
      <c r="B1100">
        <v>110.53912399999999</v>
      </c>
      <c r="C1100" s="2">
        <v>1</v>
      </c>
      <c r="F1100">
        <v>118.84919099999999</v>
      </c>
      <c r="G1100" s="3">
        <v>3</v>
      </c>
      <c r="P1100">
        <v>2</v>
      </c>
      <c r="Q1100" t="str">
        <f>CONCATENATE(C1100,E1100,G1100,I1100)</f>
        <v>13</v>
      </c>
    </row>
    <row r="1101" spans="1:17" x14ac:dyDescent="0.25">
      <c r="A1101">
        <v>3106</v>
      </c>
      <c r="D1101">
        <v>102.70200399999999</v>
      </c>
      <c r="E1101" s="4">
        <v>2</v>
      </c>
      <c r="F1101">
        <v>118.84919099999999</v>
      </c>
      <c r="G1101" s="3">
        <v>3</v>
      </c>
      <c r="P1101">
        <v>2</v>
      </c>
      <c r="Q1101" t="str">
        <f>CONCATENATE(C1101,E1101,G1101,I1101)</f>
        <v>23</v>
      </c>
    </row>
    <row r="1102" spans="1:17" x14ac:dyDescent="0.25">
      <c r="A1102">
        <v>3107</v>
      </c>
      <c r="D1102">
        <v>102.70200399999999</v>
      </c>
      <c r="E1102" s="4">
        <v>2</v>
      </c>
      <c r="F1102">
        <v>118.84919099999999</v>
      </c>
      <c r="G1102" s="3">
        <v>3</v>
      </c>
      <c r="P1102">
        <v>2</v>
      </c>
      <c r="Q1102" t="str">
        <f>CONCATENATE(C1102,E1102,G1102,I1102)</f>
        <v>23</v>
      </c>
    </row>
    <row r="1103" spans="1:17" x14ac:dyDescent="0.25">
      <c r="A1103">
        <v>3108</v>
      </c>
      <c r="D1103">
        <v>102.70200399999999</v>
      </c>
      <c r="E1103" s="4">
        <v>2</v>
      </c>
      <c r="F1103">
        <v>118.578903</v>
      </c>
      <c r="G1103" s="3">
        <v>3</v>
      </c>
      <c r="P1103">
        <v>2</v>
      </c>
      <c r="Q1103" t="str">
        <f>CONCATENATE(C1103,E1103,G1103,I1103)</f>
        <v>23</v>
      </c>
    </row>
    <row r="1104" spans="1:17" x14ac:dyDescent="0.25">
      <c r="A1104">
        <v>3109</v>
      </c>
      <c r="D1104">
        <v>102.70200399999999</v>
      </c>
      <c r="E1104" s="4">
        <v>2</v>
      </c>
      <c r="F1104">
        <v>118.578903</v>
      </c>
      <c r="G1104" s="3">
        <v>3</v>
      </c>
      <c r="P1104">
        <v>2</v>
      </c>
      <c r="Q1104" t="str">
        <f>CONCATENATE(C1104,E1104,G1104,I1104)</f>
        <v>23</v>
      </c>
    </row>
    <row r="1105" spans="1:17" x14ac:dyDescent="0.25">
      <c r="A1105">
        <v>3110</v>
      </c>
      <c r="D1105">
        <v>102.70200399999999</v>
      </c>
      <c r="E1105" s="4">
        <v>2</v>
      </c>
      <c r="F1105">
        <v>118.578903</v>
      </c>
      <c r="G1105" s="3">
        <v>3</v>
      </c>
      <c r="P1105">
        <v>2</v>
      </c>
      <c r="Q1105" t="str">
        <f>CONCATENATE(C1105,E1105,G1105,I1105)</f>
        <v>23</v>
      </c>
    </row>
    <row r="1106" spans="1:17" x14ac:dyDescent="0.25">
      <c r="A1106">
        <v>3111</v>
      </c>
      <c r="D1106">
        <v>102.70200399999999</v>
      </c>
      <c r="E1106" s="4">
        <v>2</v>
      </c>
      <c r="F1106">
        <v>118.578903</v>
      </c>
      <c r="G1106" s="3">
        <v>3</v>
      </c>
      <c r="P1106">
        <v>2</v>
      </c>
      <c r="Q1106" t="str">
        <f>CONCATENATE(C1106,E1106,G1106,I1106)</f>
        <v>23</v>
      </c>
    </row>
    <row r="1107" spans="1:17" x14ac:dyDescent="0.25">
      <c r="A1107">
        <v>3112</v>
      </c>
      <c r="D1107">
        <v>102.70200399999999</v>
      </c>
      <c r="E1107" s="4">
        <v>2</v>
      </c>
      <c r="F1107">
        <v>118.37624399999999</v>
      </c>
      <c r="G1107" s="3">
        <v>3</v>
      </c>
      <c r="P1107">
        <v>2</v>
      </c>
      <c r="Q1107" t="str">
        <f>CONCATENATE(C1107,E1107,G1107,I1107)</f>
        <v>23</v>
      </c>
    </row>
    <row r="1108" spans="1:17" x14ac:dyDescent="0.25">
      <c r="A1108">
        <v>3113</v>
      </c>
      <c r="D1108">
        <v>102.70200399999999</v>
      </c>
      <c r="E1108" s="4">
        <v>2</v>
      </c>
      <c r="F1108">
        <v>118.37624399999999</v>
      </c>
      <c r="G1108" s="3">
        <v>3</v>
      </c>
      <c r="P1108">
        <v>2</v>
      </c>
      <c r="Q1108" t="str">
        <f>CONCATENATE(C1108,E1108,G1108,I1108)</f>
        <v>23</v>
      </c>
    </row>
    <row r="1109" spans="1:17" x14ac:dyDescent="0.25">
      <c r="A1109">
        <v>3114</v>
      </c>
      <c r="D1109">
        <v>102.70200399999999</v>
      </c>
      <c r="E1109" s="4">
        <v>2</v>
      </c>
      <c r="F1109">
        <v>117.76815099999999</v>
      </c>
      <c r="G1109" s="3">
        <v>3</v>
      </c>
      <c r="P1109">
        <v>2</v>
      </c>
      <c r="Q1109" t="str">
        <f>CONCATENATE(C1109,E1109,G1109,I1109)</f>
        <v>23</v>
      </c>
    </row>
    <row r="1110" spans="1:17" x14ac:dyDescent="0.25">
      <c r="A1110">
        <v>3115</v>
      </c>
      <c r="D1110">
        <v>102.70200399999999</v>
      </c>
      <c r="E1110" s="4">
        <v>2</v>
      </c>
      <c r="P1110">
        <v>1</v>
      </c>
      <c r="Q1110" t="str">
        <f>CONCATENATE(C1110,E1110,G1110,I1110)</f>
        <v>2</v>
      </c>
    </row>
    <row r="1111" spans="1:17" x14ac:dyDescent="0.25">
      <c r="A1111">
        <v>3116</v>
      </c>
      <c r="D1111">
        <v>102.70200399999999</v>
      </c>
      <c r="E1111" s="4">
        <v>2</v>
      </c>
      <c r="P1111">
        <v>1</v>
      </c>
      <c r="Q1111" t="str">
        <f>CONCATENATE(C1111,E1111,G1111,I1111)</f>
        <v>2</v>
      </c>
    </row>
    <row r="1112" spans="1:17" x14ac:dyDescent="0.25">
      <c r="A1112">
        <v>3117</v>
      </c>
      <c r="D1112">
        <v>102.70200399999999</v>
      </c>
      <c r="E1112" s="4">
        <v>2</v>
      </c>
      <c r="P1112">
        <v>1</v>
      </c>
      <c r="Q1112" t="str">
        <f>CONCATENATE(C1112,E1112,G1112,I1112)</f>
        <v>2</v>
      </c>
    </row>
    <row r="1113" spans="1:17" x14ac:dyDescent="0.25">
      <c r="A1113">
        <v>3118</v>
      </c>
      <c r="D1113">
        <v>102.431826</v>
      </c>
      <c r="E1113" s="4">
        <v>2</v>
      </c>
      <c r="H1113">
        <v>107.16108299999999</v>
      </c>
      <c r="I1113" s="1">
        <v>4</v>
      </c>
      <c r="P1113">
        <v>2</v>
      </c>
      <c r="Q1113" t="str">
        <f>CONCATENATE(C1113,E1113,G1113,I1113)</f>
        <v>24</v>
      </c>
    </row>
    <row r="1114" spans="1:17" x14ac:dyDescent="0.25">
      <c r="A1114">
        <v>3119</v>
      </c>
      <c r="H1114">
        <v>107.16108299999999</v>
      </c>
      <c r="I1114" s="1">
        <v>4</v>
      </c>
      <c r="P1114">
        <v>1</v>
      </c>
      <c r="Q1114" t="str">
        <f>CONCATENATE(C1114,E1114,G1114,I1114)</f>
        <v>4</v>
      </c>
    </row>
    <row r="1115" spans="1:17" x14ac:dyDescent="0.25">
      <c r="A1115">
        <v>3120</v>
      </c>
      <c r="H1115">
        <v>107.16108299999999</v>
      </c>
      <c r="I1115" s="1">
        <v>4</v>
      </c>
      <c r="P1115">
        <v>1</v>
      </c>
      <c r="Q1115" t="str">
        <f>CONCATENATE(C1115,E1115,G1115,I1115)</f>
        <v>4</v>
      </c>
    </row>
    <row r="1116" spans="1:17" x14ac:dyDescent="0.25">
      <c r="A1116">
        <v>3121</v>
      </c>
      <c r="H1116">
        <v>107.16108299999999</v>
      </c>
      <c r="I1116" s="1">
        <v>4</v>
      </c>
      <c r="P1116">
        <v>1</v>
      </c>
      <c r="Q1116" t="str">
        <f>CONCATENATE(C1116,E1116,G1116,I1116)</f>
        <v>4</v>
      </c>
    </row>
    <row r="1117" spans="1:17" x14ac:dyDescent="0.25">
      <c r="A1117">
        <v>3122</v>
      </c>
      <c r="H1117">
        <v>107.16108299999999</v>
      </c>
      <c r="I1117" s="1">
        <v>4</v>
      </c>
      <c r="P1117">
        <v>1</v>
      </c>
      <c r="Q1117" t="str">
        <f>CONCATENATE(C1117,E1117,G1117,I1117)</f>
        <v>4</v>
      </c>
    </row>
    <row r="1118" spans="1:17" x14ac:dyDescent="0.25">
      <c r="A1118">
        <v>3123</v>
      </c>
      <c r="B1118">
        <v>91.081521999999993</v>
      </c>
      <c r="C1118" s="2">
        <v>1</v>
      </c>
      <c r="H1118">
        <v>107.16108299999999</v>
      </c>
      <c r="I1118" s="1">
        <v>4</v>
      </c>
      <c r="P1118">
        <v>2</v>
      </c>
      <c r="Q1118" t="str">
        <f>CONCATENATE(C1118,E1118,G1118,I1118)</f>
        <v>14</v>
      </c>
    </row>
    <row r="1119" spans="1:17" x14ac:dyDescent="0.25">
      <c r="A1119">
        <v>3124</v>
      </c>
      <c r="B1119">
        <v>91.081521999999993</v>
      </c>
      <c r="C1119" s="2">
        <v>1</v>
      </c>
      <c r="H1119">
        <v>107.16108299999999</v>
      </c>
      <c r="I1119" s="1">
        <v>4</v>
      </c>
      <c r="P1119">
        <v>2</v>
      </c>
      <c r="Q1119" t="str">
        <f>CONCATENATE(C1119,E1119,G1119,I1119)</f>
        <v>14</v>
      </c>
    </row>
    <row r="1120" spans="1:17" x14ac:dyDescent="0.25">
      <c r="A1120">
        <v>3125</v>
      </c>
      <c r="B1120">
        <v>91.081521999999993</v>
      </c>
      <c r="C1120" s="2">
        <v>1</v>
      </c>
      <c r="H1120">
        <v>107.16108299999999</v>
      </c>
      <c r="I1120" s="1">
        <v>4</v>
      </c>
      <c r="P1120">
        <v>2</v>
      </c>
      <c r="Q1120" t="str">
        <f>CONCATENATE(C1120,E1120,G1120,I1120)</f>
        <v>14</v>
      </c>
    </row>
    <row r="1121" spans="1:17" x14ac:dyDescent="0.25">
      <c r="A1121">
        <v>3126</v>
      </c>
      <c r="B1121">
        <v>91.081521999999993</v>
      </c>
      <c r="C1121" s="2">
        <v>1</v>
      </c>
      <c r="H1121">
        <v>107.16108299999999</v>
      </c>
      <c r="I1121" s="1">
        <v>4</v>
      </c>
      <c r="P1121">
        <v>2</v>
      </c>
      <c r="Q1121" t="str">
        <f>CONCATENATE(C1121,E1121,G1121,I1121)</f>
        <v>14</v>
      </c>
    </row>
    <row r="1122" spans="1:17" x14ac:dyDescent="0.25">
      <c r="A1122">
        <v>3127</v>
      </c>
      <c r="B1122">
        <v>91.081521999999993</v>
      </c>
      <c r="C1122" s="2">
        <v>1</v>
      </c>
      <c r="H1122">
        <v>107.16108299999999</v>
      </c>
      <c r="I1122" s="1">
        <v>4</v>
      </c>
      <c r="P1122">
        <v>2</v>
      </c>
      <c r="Q1122" t="str">
        <f>CONCATENATE(C1122,E1122,G1122,I1122)</f>
        <v>14</v>
      </c>
    </row>
    <row r="1123" spans="1:17" x14ac:dyDescent="0.25">
      <c r="A1123">
        <v>3128</v>
      </c>
      <c r="B1123">
        <v>91.081521999999993</v>
      </c>
      <c r="C1123" s="2">
        <v>1</v>
      </c>
      <c r="H1123">
        <v>107.09356699999999</v>
      </c>
      <c r="I1123" s="1">
        <v>4</v>
      </c>
      <c r="P1123">
        <v>2</v>
      </c>
      <c r="Q1123" t="str">
        <f>CONCATENATE(C1123,E1123,G1123,I1123)</f>
        <v>14</v>
      </c>
    </row>
    <row r="1124" spans="1:17" x14ac:dyDescent="0.25">
      <c r="A1124">
        <v>3129</v>
      </c>
      <c r="B1124">
        <v>91.081521999999993</v>
      </c>
      <c r="C1124" s="2">
        <v>1</v>
      </c>
      <c r="H1124">
        <v>106.75576199999999</v>
      </c>
      <c r="I1124" s="1">
        <v>4</v>
      </c>
      <c r="P1124">
        <v>2</v>
      </c>
      <c r="Q1124" t="str">
        <f>CONCATENATE(C1124,E1124,G1124,I1124)</f>
        <v>14</v>
      </c>
    </row>
    <row r="1125" spans="1:17" x14ac:dyDescent="0.25">
      <c r="A1125">
        <v>3130</v>
      </c>
      <c r="B1125">
        <v>91.081521999999993</v>
      </c>
      <c r="C1125" s="2">
        <v>1</v>
      </c>
      <c r="H1125">
        <v>106.68813499999999</v>
      </c>
      <c r="I1125" s="1">
        <v>4</v>
      </c>
      <c r="P1125">
        <v>2</v>
      </c>
      <c r="Q1125" t="str">
        <f>CONCATENATE(C1125,E1125,G1125,I1125)</f>
        <v>14</v>
      </c>
    </row>
    <row r="1126" spans="1:17" x14ac:dyDescent="0.25">
      <c r="A1126">
        <v>3131</v>
      </c>
      <c r="B1126">
        <v>91.081521999999993</v>
      </c>
      <c r="C1126" s="2">
        <v>1</v>
      </c>
      <c r="H1126">
        <v>106.55299199999999</v>
      </c>
      <c r="I1126" s="1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3132</v>
      </c>
      <c r="B1127">
        <v>91.081521999999993</v>
      </c>
      <c r="C1127" s="2">
        <v>1</v>
      </c>
      <c r="F1127">
        <v>98.040372999999988</v>
      </c>
      <c r="G1127" s="3">
        <v>3</v>
      </c>
      <c r="H1127">
        <v>106.28281399999999</v>
      </c>
      <c r="I1127" s="1">
        <v>4</v>
      </c>
      <c r="P1127">
        <v>3</v>
      </c>
      <c r="Q1127" t="str">
        <f>CONCATENATE(C1127,E1127,G1127,I1127)</f>
        <v>134</v>
      </c>
    </row>
    <row r="1128" spans="1:17" x14ac:dyDescent="0.25">
      <c r="A1128">
        <v>3133</v>
      </c>
      <c r="B1128">
        <v>91.081521999999993</v>
      </c>
      <c r="C1128" s="2">
        <v>1</v>
      </c>
      <c r="F1128">
        <v>98.040372999999988</v>
      </c>
      <c r="G1128" s="3">
        <v>3</v>
      </c>
      <c r="H1128">
        <v>106.14767099999999</v>
      </c>
      <c r="I1128" s="1">
        <v>4</v>
      </c>
      <c r="P1128">
        <v>3</v>
      </c>
      <c r="Q1128" t="str">
        <f>CONCATENATE(C1128,E1128,G1128,I1128)</f>
        <v>134</v>
      </c>
    </row>
    <row r="1129" spans="1:17" x14ac:dyDescent="0.25">
      <c r="A1129">
        <v>3134</v>
      </c>
      <c r="B1129">
        <v>91.081521999999993</v>
      </c>
      <c r="C1129" s="2">
        <v>1</v>
      </c>
      <c r="F1129">
        <v>98.040372999999988</v>
      </c>
      <c r="G1129" s="3">
        <v>3</v>
      </c>
      <c r="P1129">
        <v>2</v>
      </c>
      <c r="Q1129" t="str">
        <f>CONCATENATE(C1129,E1129,G1129,I1129)</f>
        <v>13</v>
      </c>
    </row>
    <row r="1130" spans="1:17" x14ac:dyDescent="0.25">
      <c r="A1130">
        <v>3135</v>
      </c>
      <c r="B1130">
        <v>91.081521999999993</v>
      </c>
      <c r="C1130" s="2">
        <v>1</v>
      </c>
      <c r="F1130">
        <v>98.040372999999988</v>
      </c>
      <c r="G1130" s="3">
        <v>3</v>
      </c>
      <c r="P1130">
        <v>2</v>
      </c>
      <c r="Q1130" t="str">
        <f>CONCATENATE(C1130,E1130,G1130,I1130)</f>
        <v>13</v>
      </c>
    </row>
    <row r="1131" spans="1:17" x14ac:dyDescent="0.25">
      <c r="A1131">
        <v>3136</v>
      </c>
      <c r="F1131">
        <v>98.040372999999988</v>
      </c>
      <c r="G1131" s="3">
        <v>3</v>
      </c>
      <c r="P1131">
        <v>1</v>
      </c>
      <c r="Q1131" t="str">
        <f>CONCATENATE(C1131,E1131,G1131,I1131)</f>
        <v>3</v>
      </c>
    </row>
    <row r="1132" spans="1:17" x14ac:dyDescent="0.25">
      <c r="A1132">
        <v>3137</v>
      </c>
      <c r="F1132">
        <v>98.040372999999988</v>
      </c>
      <c r="G1132" s="3">
        <v>3</v>
      </c>
      <c r="P1132">
        <v>1</v>
      </c>
      <c r="Q1132" t="str">
        <f>CONCATENATE(C1132,E1132,G1132,I1132)</f>
        <v>3</v>
      </c>
    </row>
    <row r="1133" spans="1:17" x14ac:dyDescent="0.25">
      <c r="A1133">
        <v>3138</v>
      </c>
      <c r="F1133">
        <v>98.040372999999988</v>
      </c>
      <c r="G1133" s="3">
        <v>3</v>
      </c>
      <c r="P1133">
        <v>1</v>
      </c>
      <c r="Q1133" t="str">
        <f>CONCATENATE(C1133,E1133,G1133,I1133)</f>
        <v>3</v>
      </c>
    </row>
    <row r="1134" spans="1:17" x14ac:dyDescent="0.25">
      <c r="A1134">
        <v>3139</v>
      </c>
      <c r="F1134">
        <v>98.040372999999988</v>
      </c>
      <c r="G1134" s="3">
        <v>3</v>
      </c>
      <c r="P1134">
        <v>1</v>
      </c>
      <c r="Q1134" t="str">
        <f>CONCATENATE(C1134,E1134,G1134,I1134)</f>
        <v>3</v>
      </c>
    </row>
    <row r="1135" spans="1:17" x14ac:dyDescent="0.25">
      <c r="A1135">
        <v>3140</v>
      </c>
      <c r="F1135">
        <v>98.040372999999988</v>
      </c>
      <c r="G1135" s="3">
        <v>3</v>
      </c>
      <c r="P1135">
        <v>1</v>
      </c>
      <c r="Q1135" t="str">
        <f>CONCATENATE(C1135,E1135,G1135,I1135)</f>
        <v>3</v>
      </c>
    </row>
    <row r="1136" spans="1:17" x14ac:dyDescent="0.25">
      <c r="A1136">
        <v>3141</v>
      </c>
      <c r="F1136">
        <v>98.040372999999988</v>
      </c>
      <c r="G1136" s="3">
        <v>3</v>
      </c>
      <c r="P1136">
        <v>1</v>
      </c>
      <c r="Q1136" t="str">
        <f>CONCATENATE(C1136,E1136,G1136,I1136)</f>
        <v>3</v>
      </c>
    </row>
    <row r="1137" spans="1:17" x14ac:dyDescent="0.25">
      <c r="A1137">
        <v>3142</v>
      </c>
      <c r="D1137">
        <v>79.190751999999989</v>
      </c>
      <c r="E1137" s="4">
        <v>2</v>
      </c>
      <c r="F1137">
        <v>98.040372999999988</v>
      </c>
      <c r="G1137" s="3">
        <v>3</v>
      </c>
      <c r="P1137">
        <v>2</v>
      </c>
      <c r="Q1137" t="str">
        <f>CONCATENATE(C1137,E1137,G1137,I1137)</f>
        <v>23</v>
      </c>
    </row>
    <row r="1138" spans="1:17" x14ac:dyDescent="0.25">
      <c r="A1138">
        <v>3143</v>
      </c>
      <c r="D1138">
        <v>79.190751999999989</v>
      </c>
      <c r="E1138" s="4">
        <v>2</v>
      </c>
      <c r="F1138">
        <v>98.040372999999988</v>
      </c>
      <c r="G1138" s="3">
        <v>3</v>
      </c>
      <c r="P1138">
        <v>2</v>
      </c>
      <c r="Q1138" t="str">
        <f>CONCATENATE(C1138,E1138,G1138,I1138)</f>
        <v>23</v>
      </c>
    </row>
    <row r="1139" spans="1:17" x14ac:dyDescent="0.25">
      <c r="A1139">
        <v>3144</v>
      </c>
      <c r="D1139">
        <v>79.190751999999989</v>
      </c>
      <c r="E1139" s="4">
        <v>2</v>
      </c>
      <c r="F1139">
        <v>97.837603000000001</v>
      </c>
      <c r="G1139" s="3">
        <v>3</v>
      </c>
      <c r="P1139">
        <v>2</v>
      </c>
      <c r="Q1139" t="str">
        <f>CONCATENATE(C1139,E1139,G1139,I1139)</f>
        <v>23</v>
      </c>
    </row>
    <row r="1140" spans="1:17" x14ac:dyDescent="0.25">
      <c r="A1140">
        <v>3145</v>
      </c>
      <c r="D1140">
        <v>79.190751999999989</v>
      </c>
      <c r="E1140" s="4">
        <v>2</v>
      </c>
      <c r="F1140">
        <v>97.634942999999993</v>
      </c>
      <c r="G1140" s="3">
        <v>3</v>
      </c>
      <c r="P1140">
        <v>2</v>
      </c>
      <c r="Q1140" t="str">
        <f>CONCATENATE(C1140,E1140,G1140,I1140)</f>
        <v>23</v>
      </c>
    </row>
    <row r="1141" spans="1:17" x14ac:dyDescent="0.25">
      <c r="A1141">
        <v>3146</v>
      </c>
      <c r="D1141">
        <v>79.190751999999989</v>
      </c>
      <c r="E1141" s="4">
        <v>2</v>
      </c>
      <c r="P1141">
        <v>1</v>
      </c>
      <c r="Q1141" t="str">
        <f>CONCATENATE(C1141,E1141,G1141,I1141)</f>
        <v>2</v>
      </c>
    </row>
    <row r="1142" spans="1:17" x14ac:dyDescent="0.25">
      <c r="A1142">
        <v>3147</v>
      </c>
      <c r="D1142">
        <v>79.190751999999989</v>
      </c>
      <c r="E1142" s="4">
        <v>2</v>
      </c>
      <c r="P1142">
        <v>1</v>
      </c>
      <c r="Q1142" t="str">
        <f>CONCATENATE(C1142,E1142,G1142,I1142)</f>
        <v>2</v>
      </c>
    </row>
    <row r="1143" spans="1:17" x14ac:dyDescent="0.25">
      <c r="A1143">
        <v>3148</v>
      </c>
      <c r="D1143">
        <v>79.190751999999989</v>
      </c>
      <c r="E1143" s="4">
        <v>2</v>
      </c>
      <c r="P1143">
        <v>1</v>
      </c>
      <c r="Q1143" t="str">
        <f>CONCATENATE(C1143,E1143,G1143,I1143)</f>
        <v>2</v>
      </c>
    </row>
    <row r="1144" spans="1:17" x14ac:dyDescent="0.25">
      <c r="A1144">
        <v>3149</v>
      </c>
      <c r="D1144">
        <v>79.190751999999989</v>
      </c>
      <c r="E1144" s="4">
        <v>2</v>
      </c>
      <c r="P1144">
        <v>1</v>
      </c>
      <c r="Q1144" t="str">
        <f>CONCATENATE(C1144,E1144,G1144,I1144)</f>
        <v>2</v>
      </c>
    </row>
    <row r="1145" spans="1:17" x14ac:dyDescent="0.25">
      <c r="A1145">
        <v>3150</v>
      </c>
      <c r="D1145">
        <v>79.190751999999989</v>
      </c>
      <c r="E1145" s="4">
        <v>2</v>
      </c>
      <c r="P1145">
        <v>1</v>
      </c>
      <c r="Q1145" t="str">
        <f>CONCATENATE(C1145,E1145,G1145,I1145)</f>
        <v>2</v>
      </c>
    </row>
    <row r="1146" spans="1:17" x14ac:dyDescent="0.25">
      <c r="A1146">
        <v>3151</v>
      </c>
      <c r="D1146">
        <v>79.190751999999989</v>
      </c>
      <c r="E1146" s="4">
        <v>2</v>
      </c>
      <c r="P1146">
        <v>1</v>
      </c>
      <c r="Q1146" t="str">
        <f>CONCATENATE(C1146,E1146,G1146,I1146)</f>
        <v>2</v>
      </c>
    </row>
    <row r="1147" spans="1:17" x14ac:dyDescent="0.25">
      <c r="A1147">
        <v>3152</v>
      </c>
      <c r="D1147">
        <v>79.190751999999989</v>
      </c>
      <c r="E1147" s="4">
        <v>2</v>
      </c>
      <c r="P1147">
        <v>1</v>
      </c>
      <c r="Q1147" t="str">
        <f>CONCATENATE(C1147,E1147,G1147,I1147)</f>
        <v>2</v>
      </c>
    </row>
    <row r="1148" spans="1:17" x14ac:dyDescent="0.25">
      <c r="A1148">
        <v>3153</v>
      </c>
      <c r="B1148">
        <v>73.448083999999994</v>
      </c>
      <c r="C1148" s="2">
        <v>1</v>
      </c>
      <c r="D1148">
        <v>79.190751999999989</v>
      </c>
      <c r="E1148" s="4">
        <v>2</v>
      </c>
      <c r="P1148">
        <v>2</v>
      </c>
      <c r="Q1148" t="str">
        <f>CONCATENATE(C1148,E1148,G1148,I1148)</f>
        <v>12</v>
      </c>
    </row>
    <row r="1149" spans="1:17" x14ac:dyDescent="0.25">
      <c r="A1149">
        <v>3154</v>
      </c>
      <c r="B1149">
        <v>73.448083999999994</v>
      </c>
      <c r="C1149" s="2">
        <v>1</v>
      </c>
      <c r="D1149">
        <v>79.190751999999989</v>
      </c>
      <c r="E1149" s="4">
        <v>2</v>
      </c>
      <c r="H1149">
        <v>84.798390999999995</v>
      </c>
      <c r="I1149" s="1">
        <v>4</v>
      </c>
      <c r="P1149">
        <v>3</v>
      </c>
      <c r="Q1149" t="str">
        <f>CONCATENATE(C1149,E1149,G1149,I1149)</f>
        <v>124</v>
      </c>
    </row>
    <row r="1150" spans="1:17" x14ac:dyDescent="0.25">
      <c r="A1150">
        <v>3155</v>
      </c>
      <c r="B1150">
        <v>73.448083999999994</v>
      </c>
      <c r="C1150" s="2">
        <v>1</v>
      </c>
      <c r="D1150">
        <v>79.190751999999989</v>
      </c>
      <c r="E1150" s="4">
        <v>2</v>
      </c>
      <c r="H1150">
        <v>84.798390999999995</v>
      </c>
      <c r="I1150" s="1">
        <v>4</v>
      </c>
      <c r="P1150">
        <v>3</v>
      </c>
      <c r="Q1150" t="str">
        <f>CONCATENATE(C1150,E1150,G1150,I1150)</f>
        <v>124</v>
      </c>
    </row>
    <row r="1151" spans="1:17" x14ac:dyDescent="0.25">
      <c r="A1151">
        <v>3156</v>
      </c>
      <c r="B1151">
        <v>73.448083999999994</v>
      </c>
      <c r="C1151" s="2">
        <v>1</v>
      </c>
      <c r="D1151">
        <v>79.190751999999989</v>
      </c>
      <c r="E1151" s="4">
        <v>2</v>
      </c>
      <c r="H1151">
        <v>84.798390999999995</v>
      </c>
      <c r="I1151" s="1">
        <v>4</v>
      </c>
      <c r="P1151">
        <v>3</v>
      </c>
      <c r="Q1151" t="str">
        <f>CONCATENATE(C1151,E1151,G1151,I1151)</f>
        <v>124</v>
      </c>
    </row>
    <row r="1152" spans="1:17" x14ac:dyDescent="0.25">
      <c r="A1152">
        <v>3157</v>
      </c>
      <c r="B1152">
        <v>73.448083999999994</v>
      </c>
      <c r="C1152" s="2">
        <v>1</v>
      </c>
      <c r="H1152">
        <v>84.798390999999995</v>
      </c>
      <c r="I1152" s="1">
        <v>4</v>
      </c>
      <c r="P1152">
        <v>2</v>
      </c>
      <c r="Q1152" t="str">
        <f>CONCATENATE(C1152,E1152,G1152,I1152)</f>
        <v>14</v>
      </c>
    </row>
    <row r="1153" spans="1:17" x14ac:dyDescent="0.25">
      <c r="A1153">
        <v>3158</v>
      </c>
      <c r="B1153">
        <v>73.448083999999994</v>
      </c>
      <c r="C1153" s="2">
        <v>1</v>
      </c>
      <c r="F1153">
        <v>80.947400999999985</v>
      </c>
      <c r="G1153" s="3">
        <v>3</v>
      </c>
      <c r="H1153">
        <v>84.798390999999995</v>
      </c>
      <c r="I1153" s="1">
        <v>4</v>
      </c>
      <c r="P1153">
        <v>3</v>
      </c>
      <c r="Q1153" t="str">
        <f>CONCATENATE(C1153,E1153,G1153,I1153)</f>
        <v>134</v>
      </c>
    </row>
    <row r="1154" spans="1:17" x14ac:dyDescent="0.25">
      <c r="A1154">
        <v>3159</v>
      </c>
      <c r="B1154">
        <v>73.448083999999994</v>
      </c>
      <c r="C1154" s="2">
        <v>1</v>
      </c>
      <c r="F1154">
        <v>80.947400999999985</v>
      </c>
      <c r="G1154" s="3">
        <v>3</v>
      </c>
      <c r="H1154">
        <v>84.798390999999995</v>
      </c>
      <c r="I1154" s="1">
        <v>4</v>
      </c>
      <c r="P1154">
        <v>3</v>
      </c>
      <c r="Q1154" t="str">
        <f>CONCATENATE(C1154,E1154,G1154,I1154)</f>
        <v>134</v>
      </c>
    </row>
    <row r="1155" spans="1:17" x14ac:dyDescent="0.25">
      <c r="A1155">
        <v>3160</v>
      </c>
      <c r="B1155">
        <v>73.448083999999994</v>
      </c>
      <c r="C1155" s="2">
        <v>1</v>
      </c>
      <c r="F1155">
        <v>80.947400999999985</v>
      </c>
      <c r="G1155" s="3">
        <v>3</v>
      </c>
      <c r="H1155">
        <v>84.798390999999995</v>
      </c>
      <c r="I1155" s="1">
        <v>4</v>
      </c>
      <c r="P1155">
        <v>3</v>
      </c>
      <c r="Q1155" t="str">
        <f>CONCATENATE(C1155,E1155,G1155,I1155)</f>
        <v>134</v>
      </c>
    </row>
    <row r="1156" spans="1:17" x14ac:dyDescent="0.25">
      <c r="A1156">
        <v>3161</v>
      </c>
      <c r="B1156">
        <v>73.448083999999994</v>
      </c>
      <c r="C1156" s="2">
        <v>1</v>
      </c>
      <c r="F1156">
        <v>80.947400999999985</v>
      </c>
      <c r="G1156" s="3">
        <v>3</v>
      </c>
      <c r="H1156">
        <v>84.798390999999995</v>
      </c>
      <c r="I1156" s="1">
        <v>4</v>
      </c>
      <c r="P1156">
        <v>3</v>
      </c>
      <c r="Q1156" t="str">
        <f>CONCATENATE(C1156,E1156,G1156,I1156)</f>
        <v>134</v>
      </c>
    </row>
    <row r="1157" spans="1:17" x14ac:dyDescent="0.25">
      <c r="A1157">
        <v>3162</v>
      </c>
      <c r="B1157">
        <v>73.448083999999994</v>
      </c>
      <c r="C1157" s="2">
        <v>1</v>
      </c>
      <c r="F1157">
        <v>80.947400999999985</v>
      </c>
      <c r="G1157" s="3">
        <v>3</v>
      </c>
      <c r="H1157">
        <v>84.798390999999995</v>
      </c>
      <c r="I1157" s="1">
        <v>4</v>
      </c>
      <c r="P1157">
        <v>3</v>
      </c>
      <c r="Q1157" t="str">
        <f>CONCATENATE(C1157,E1157,G1157,I1157)</f>
        <v>134</v>
      </c>
    </row>
    <row r="1158" spans="1:17" x14ac:dyDescent="0.25">
      <c r="A1158">
        <v>3163</v>
      </c>
      <c r="B1158">
        <v>73.448083999999994</v>
      </c>
      <c r="C1158" s="2">
        <v>1</v>
      </c>
      <c r="F1158">
        <v>80.947400999999985</v>
      </c>
      <c r="G1158" s="3">
        <v>3</v>
      </c>
      <c r="H1158">
        <v>84.798390999999995</v>
      </c>
      <c r="I1158" s="1">
        <v>4</v>
      </c>
      <c r="P1158">
        <v>3</v>
      </c>
      <c r="Q1158" t="str">
        <f>CONCATENATE(C1158,E1158,G1158,I1158)</f>
        <v>134</v>
      </c>
    </row>
    <row r="1159" spans="1:17" x14ac:dyDescent="0.25">
      <c r="A1159">
        <v>3164</v>
      </c>
      <c r="B1159">
        <v>73.448083999999994</v>
      </c>
      <c r="C1159" s="2">
        <v>1</v>
      </c>
      <c r="F1159">
        <v>80.947400999999985</v>
      </c>
      <c r="G1159" s="3">
        <v>3</v>
      </c>
      <c r="H1159">
        <v>84.460584999999995</v>
      </c>
      <c r="I1159" s="1">
        <v>4</v>
      </c>
      <c r="P1159">
        <v>3</v>
      </c>
      <c r="Q1159" t="str">
        <f>CONCATENATE(C1159,E1159,G1159,I1159)</f>
        <v>134</v>
      </c>
    </row>
    <row r="1160" spans="1:17" x14ac:dyDescent="0.25">
      <c r="A1160">
        <v>3165</v>
      </c>
      <c r="B1160">
        <v>73.448083999999994</v>
      </c>
      <c r="C1160" s="2">
        <v>1</v>
      </c>
      <c r="F1160">
        <v>80.947400999999985</v>
      </c>
      <c r="G1160" s="3">
        <v>3</v>
      </c>
      <c r="H1160">
        <v>84.190297999999984</v>
      </c>
      <c r="I1160" s="1">
        <v>4</v>
      </c>
      <c r="P1160">
        <v>3</v>
      </c>
      <c r="Q1160" t="str">
        <f>CONCATENATE(C1160,E1160,G1160,I1160)</f>
        <v>134</v>
      </c>
    </row>
    <row r="1161" spans="1:17" x14ac:dyDescent="0.25">
      <c r="A1161">
        <v>3166</v>
      </c>
      <c r="B1161">
        <v>73.448083999999994</v>
      </c>
      <c r="C1161" s="2">
        <v>1</v>
      </c>
      <c r="F1161">
        <v>80.947400999999985</v>
      </c>
      <c r="G1161" s="3">
        <v>3</v>
      </c>
      <c r="P1161">
        <v>2</v>
      </c>
      <c r="Q1161" t="str">
        <f>CONCATENATE(C1161,E1161,G1161,I1161)</f>
        <v>13</v>
      </c>
    </row>
    <row r="1162" spans="1:17" x14ac:dyDescent="0.25">
      <c r="A1162">
        <v>3167</v>
      </c>
      <c r="B1162">
        <v>73.448083999999994</v>
      </c>
      <c r="C1162" s="2">
        <v>1</v>
      </c>
      <c r="F1162">
        <v>80.947400999999985</v>
      </c>
      <c r="G1162" s="3">
        <v>3</v>
      </c>
      <c r="P1162">
        <v>2</v>
      </c>
      <c r="Q1162" t="str">
        <f>CONCATENATE(C1162,E1162,G1162,I1162)</f>
        <v>13</v>
      </c>
    </row>
    <row r="1163" spans="1:17" x14ac:dyDescent="0.25">
      <c r="A1163">
        <v>3168</v>
      </c>
      <c r="F1163">
        <v>80.947400999999985</v>
      </c>
      <c r="G1163" s="3">
        <v>3</v>
      </c>
      <c r="P1163">
        <v>1</v>
      </c>
      <c r="Q1163" t="str">
        <f>CONCATENATE(C1163,E1163,G1163,I1163)</f>
        <v>3</v>
      </c>
    </row>
    <row r="1164" spans="1:17" x14ac:dyDescent="0.25">
      <c r="A1164">
        <v>3169</v>
      </c>
      <c r="F1164">
        <v>80.947400999999985</v>
      </c>
      <c r="G1164" s="3">
        <v>3</v>
      </c>
      <c r="P1164">
        <v>1</v>
      </c>
      <c r="Q1164" t="str">
        <f>CONCATENATE(C1164,E1164,G1164,I1164)</f>
        <v>3</v>
      </c>
    </row>
    <row r="1165" spans="1:17" x14ac:dyDescent="0.25">
      <c r="A1165">
        <v>3170</v>
      </c>
      <c r="F1165">
        <v>80.947400999999985</v>
      </c>
      <c r="G1165" s="3">
        <v>3</v>
      </c>
      <c r="P1165">
        <v>1</v>
      </c>
      <c r="Q1165" t="str">
        <f>CONCATENATE(C1165,E1165,G1165,I1165)</f>
        <v>3</v>
      </c>
    </row>
    <row r="1166" spans="1:17" x14ac:dyDescent="0.25">
      <c r="A1166">
        <v>3171</v>
      </c>
      <c r="F1166">
        <v>81.014916999999997</v>
      </c>
      <c r="G1166" s="3">
        <v>3</v>
      </c>
      <c r="P1166">
        <v>1</v>
      </c>
      <c r="Q1166" t="str">
        <f>CONCATENATE(C1166,E1166,G1166,I1166)</f>
        <v>3</v>
      </c>
    </row>
    <row r="1167" spans="1:17" x14ac:dyDescent="0.25">
      <c r="A1167">
        <v>3172</v>
      </c>
      <c r="D1167">
        <v>65.54345099999999</v>
      </c>
      <c r="E1167" s="4">
        <v>2</v>
      </c>
      <c r="F1167">
        <v>81.014916999999997</v>
      </c>
      <c r="G1167" s="3">
        <v>3</v>
      </c>
      <c r="P1167">
        <v>2</v>
      </c>
      <c r="Q1167" t="str">
        <f>CONCATENATE(C1167,E1167,G1167,I1167)</f>
        <v>23</v>
      </c>
    </row>
    <row r="1168" spans="1:17" x14ac:dyDescent="0.25">
      <c r="A1168">
        <v>3173</v>
      </c>
      <c r="D1168">
        <v>65.54345099999999</v>
      </c>
      <c r="E1168" s="4">
        <v>2</v>
      </c>
      <c r="F1168">
        <v>81.014916999999997</v>
      </c>
      <c r="G1168" s="3">
        <v>3</v>
      </c>
      <c r="P1168">
        <v>2</v>
      </c>
      <c r="Q1168" t="str">
        <f>CONCATENATE(C1168,E1168,G1168,I1168)</f>
        <v>23</v>
      </c>
    </row>
    <row r="1169" spans="1:17" x14ac:dyDescent="0.25">
      <c r="A1169">
        <v>3174</v>
      </c>
      <c r="D1169">
        <v>65.54345099999999</v>
      </c>
      <c r="E1169" s="4">
        <v>2</v>
      </c>
      <c r="F1169">
        <v>81.014916999999997</v>
      </c>
      <c r="G1169" s="3">
        <v>3</v>
      </c>
      <c r="P1169">
        <v>2</v>
      </c>
      <c r="Q1169" t="str">
        <f>CONCATENATE(C1169,E1169,G1169,I1169)</f>
        <v>23</v>
      </c>
    </row>
    <row r="1170" spans="1:17" x14ac:dyDescent="0.25">
      <c r="A1170">
        <v>3175</v>
      </c>
      <c r="D1170">
        <v>65.54345099999999</v>
      </c>
      <c r="E1170" s="4">
        <v>2</v>
      </c>
      <c r="F1170">
        <v>81.014916999999997</v>
      </c>
      <c r="G1170" s="3">
        <v>3</v>
      </c>
      <c r="P1170">
        <v>2</v>
      </c>
      <c r="Q1170" t="str">
        <f>CONCATENATE(C1170,E1170,G1170,I1170)</f>
        <v>23</v>
      </c>
    </row>
    <row r="1171" spans="1:17" x14ac:dyDescent="0.25">
      <c r="A1171">
        <v>3176</v>
      </c>
      <c r="D1171">
        <v>65.54345099999999</v>
      </c>
      <c r="E1171" s="4">
        <v>2</v>
      </c>
      <c r="P1171">
        <v>1</v>
      </c>
      <c r="Q1171" t="str">
        <f>CONCATENATE(C1171,E1171,G1171,I1171)</f>
        <v>2</v>
      </c>
    </row>
    <row r="1172" spans="1:17" x14ac:dyDescent="0.25">
      <c r="A1172">
        <v>3177</v>
      </c>
      <c r="D1172">
        <v>65.54345099999999</v>
      </c>
      <c r="E1172" s="4">
        <v>2</v>
      </c>
      <c r="P1172">
        <v>1</v>
      </c>
      <c r="Q1172" t="str">
        <f>CONCATENATE(C1172,E1172,G1172,I1172)</f>
        <v>2</v>
      </c>
    </row>
    <row r="1173" spans="1:17" x14ac:dyDescent="0.25">
      <c r="A1173">
        <v>3178</v>
      </c>
      <c r="D1173">
        <v>65.54345099999999</v>
      </c>
      <c r="E1173" s="4">
        <v>2</v>
      </c>
      <c r="P1173">
        <v>1</v>
      </c>
      <c r="Q1173" t="str">
        <f>CONCATENATE(C1173,E1173,G1173,I1173)</f>
        <v>2</v>
      </c>
    </row>
    <row r="1174" spans="1:17" x14ac:dyDescent="0.25">
      <c r="A1174">
        <v>3179</v>
      </c>
      <c r="D1174">
        <v>65.54345099999999</v>
      </c>
      <c r="E1174" s="4">
        <v>2</v>
      </c>
      <c r="P1174">
        <v>1</v>
      </c>
      <c r="Q1174" t="str">
        <f>CONCATENATE(C1174,E1174,G1174,I1174)</f>
        <v>2</v>
      </c>
    </row>
    <row r="1175" spans="1:17" x14ac:dyDescent="0.25">
      <c r="A1175">
        <v>3180</v>
      </c>
      <c r="D1175">
        <v>65.54345099999999</v>
      </c>
      <c r="E1175" s="4">
        <v>2</v>
      </c>
      <c r="P1175">
        <v>1</v>
      </c>
      <c r="Q1175" t="str">
        <f>CONCATENATE(C1175,E1175,G1175,I1175)</f>
        <v>2</v>
      </c>
    </row>
    <row r="1176" spans="1:17" x14ac:dyDescent="0.25">
      <c r="A1176">
        <v>3181</v>
      </c>
      <c r="D1176">
        <v>65.54345099999999</v>
      </c>
      <c r="E1176" s="4">
        <v>2</v>
      </c>
      <c r="P1176">
        <v>1</v>
      </c>
      <c r="Q1176" t="str">
        <f>CONCATENATE(C1176,E1176,G1176,I1176)</f>
        <v>2</v>
      </c>
    </row>
    <row r="1177" spans="1:17" x14ac:dyDescent="0.25">
      <c r="A1177">
        <v>3182</v>
      </c>
      <c r="D1177">
        <v>65.54345099999999</v>
      </c>
      <c r="E1177" s="4">
        <v>2</v>
      </c>
      <c r="H1177">
        <v>71.015828999999997</v>
      </c>
      <c r="I1177" s="1">
        <v>4</v>
      </c>
      <c r="P1177">
        <v>2</v>
      </c>
      <c r="Q1177" t="str">
        <f>CONCATENATE(C1177,E1177,G1177,I1177)</f>
        <v>24</v>
      </c>
    </row>
    <row r="1178" spans="1:17" x14ac:dyDescent="0.25">
      <c r="A1178">
        <v>3183</v>
      </c>
      <c r="D1178">
        <v>65.54345099999999</v>
      </c>
      <c r="E1178" s="4">
        <v>2</v>
      </c>
      <c r="H1178">
        <v>71.015828999999997</v>
      </c>
      <c r="I1178" s="1">
        <v>4</v>
      </c>
      <c r="P1178">
        <v>2</v>
      </c>
      <c r="Q1178" t="str">
        <f>CONCATENATE(C1178,E1178,G1178,I1178)</f>
        <v>24</v>
      </c>
    </row>
    <row r="1179" spans="1:17" x14ac:dyDescent="0.25">
      <c r="A1179">
        <v>3184</v>
      </c>
      <c r="D1179">
        <v>65.54345099999999</v>
      </c>
      <c r="E1179" s="4">
        <v>2</v>
      </c>
      <c r="H1179">
        <v>71.015828999999997</v>
      </c>
      <c r="I1179" s="1">
        <v>4</v>
      </c>
      <c r="P1179">
        <v>2</v>
      </c>
      <c r="Q1179" t="str">
        <f>CONCATENATE(C1179,E1179,G1179,I1179)</f>
        <v>24</v>
      </c>
    </row>
    <row r="1180" spans="1:17" x14ac:dyDescent="0.25">
      <c r="A1180">
        <v>3185</v>
      </c>
      <c r="D1180">
        <v>65.54345099999999</v>
      </c>
      <c r="E1180" s="4">
        <v>2</v>
      </c>
      <c r="H1180">
        <v>71.015828999999997</v>
      </c>
      <c r="I1180" s="1">
        <v>4</v>
      </c>
      <c r="P1180">
        <v>2</v>
      </c>
      <c r="Q1180" t="str">
        <f>CONCATENATE(C1180,E1180,G1180,I1180)</f>
        <v>24</v>
      </c>
    </row>
    <row r="1181" spans="1:17" x14ac:dyDescent="0.25">
      <c r="A1181">
        <v>3186</v>
      </c>
      <c r="B1181">
        <v>56.099379999999996</v>
      </c>
      <c r="C1181" s="2">
        <v>1</v>
      </c>
      <c r="D1181">
        <v>65.54345099999999</v>
      </c>
      <c r="E1181" s="4">
        <v>2</v>
      </c>
      <c r="H1181">
        <v>71.015828999999997</v>
      </c>
      <c r="I1181" s="1">
        <v>4</v>
      </c>
      <c r="P1181">
        <v>3</v>
      </c>
      <c r="Q1181" t="str">
        <f>CONCATENATE(C1181,E1181,G1181,I1181)</f>
        <v>124</v>
      </c>
    </row>
    <row r="1182" spans="1:17" x14ac:dyDescent="0.25">
      <c r="A1182">
        <v>3187</v>
      </c>
      <c r="B1182">
        <v>56.099379999999996</v>
      </c>
      <c r="C1182" s="2">
        <v>1</v>
      </c>
      <c r="D1182">
        <v>65.54345099999999</v>
      </c>
      <c r="E1182" s="4">
        <v>2</v>
      </c>
      <c r="H1182">
        <v>71.015828999999997</v>
      </c>
      <c r="I1182" s="1">
        <v>4</v>
      </c>
      <c r="P1182">
        <v>3</v>
      </c>
      <c r="Q1182" t="str">
        <f>CONCATENATE(C1182,E1182,G1182,I1182)</f>
        <v>124</v>
      </c>
    </row>
    <row r="1183" spans="1:17" x14ac:dyDescent="0.25">
      <c r="A1183">
        <v>3188</v>
      </c>
      <c r="B1183">
        <v>56.099379999999996</v>
      </c>
      <c r="C1183" s="2">
        <v>1</v>
      </c>
      <c r="D1183">
        <v>65.54345099999999</v>
      </c>
      <c r="E1183" s="4">
        <v>2</v>
      </c>
      <c r="H1183">
        <v>71.015828999999997</v>
      </c>
      <c r="I1183" s="1">
        <v>4</v>
      </c>
      <c r="P1183">
        <v>3</v>
      </c>
      <c r="Q1183" t="str">
        <f>CONCATENATE(C1183,E1183,G1183,I1183)</f>
        <v>124</v>
      </c>
    </row>
    <row r="1184" spans="1:17" x14ac:dyDescent="0.25">
      <c r="A1184">
        <v>3189</v>
      </c>
      <c r="B1184">
        <v>56.099379999999996</v>
      </c>
      <c r="C1184" s="2">
        <v>1</v>
      </c>
      <c r="H1184">
        <v>71.015828999999997</v>
      </c>
      <c r="I1184" s="1">
        <v>4</v>
      </c>
      <c r="P1184">
        <v>2</v>
      </c>
      <c r="Q1184" t="str">
        <f>CONCATENATE(C1184,E1184,G1184,I1184)</f>
        <v>14</v>
      </c>
    </row>
    <row r="1185" spans="1:17" x14ac:dyDescent="0.25">
      <c r="A1185">
        <v>3190</v>
      </c>
      <c r="B1185">
        <v>56.099379999999996</v>
      </c>
      <c r="C1185" s="2">
        <v>1</v>
      </c>
      <c r="H1185">
        <v>71.015828999999997</v>
      </c>
      <c r="I1185" s="1">
        <v>4</v>
      </c>
      <c r="P1185">
        <v>2</v>
      </c>
      <c r="Q1185" t="str">
        <f>CONCATENATE(C1185,E1185,G1185,I1185)</f>
        <v>14</v>
      </c>
    </row>
    <row r="1186" spans="1:17" x14ac:dyDescent="0.25">
      <c r="A1186">
        <v>3191</v>
      </c>
      <c r="B1186">
        <v>56.099379999999996</v>
      </c>
      <c r="C1186" s="2">
        <v>1</v>
      </c>
      <c r="H1186">
        <v>71.015828999999997</v>
      </c>
      <c r="I1186" s="1">
        <v>4</v>
      </c>
      <c r="P1186">
        <v>2</v>
      </c>
      <c r="Q1186" t="str">
        <f>CONCATENATE(C1186,E1186,G1186,I1186)</f>
        <v>14</v>
      </c>
    </row>
    <row r="1187" spans="1:17" x14ac:dyDescent="0.25">
      <c r="A1187">
        <v>3192</v>
      </c>
      <c r="B1187">
        <v>56.099379999999996</v>
      </c>
      <c r="C1187" s="2">
        <v>1</v>
      </c>
      <c r="H1187">
        <v>71.015828999999997</v>
      </c>
      <c r="I1187" s="1">
        <v>4</v>
      </c>
      <c r="P1187">
        <v>2</v>
      </c>
      <c r="Q1187" t="str">
        <f>CONCATENATE(C1187,E1187,G1187,I1187)</f>
        <v>14</v>
      </c>
    </row>
    <row r="1188" spans="1:17" x14ac:dyDescent="0.25">
      <c r="A1188">
        <v>3193</v>
      </c>
      <c r="B1188">
        <v>56.099379999999996</v>
      </c>
      <c r="C1188" s="2">
        <v>1</v>
      </c>
      <c r="F1188">
        <v>66.489236999999989</v>
      </c>
      <c r="G1188" s="3">
        <v>3</v>
      </c>
      <c r="H1188">
        <v>71.015828999999997</v>
      </c>
      <c r="I1188" s="1">
        <v>4</v>
      </c>
      <c r="P1188">
        <v>3</v>
      </c>
      <c r="Q1188" t="str">
        <f>CONCATENATE(C1188,E1188,G1188,I1188)</f>
        <v>134</v>
      </c>
    </row>
    <row r="1189" spans="1:17" x14ac:dyDescent="0.25">
      <c r="A1189">
        <v>3194</v>
      </c>
      <c r="B1189">
        <v>56.099379999999996</v>
      </c>
      <c r="C1189" s="2">
        <v>1</v>
      </c>
      <c r="F1189">
        <v>66.489236999999989</v>
      </c>
      <c r="G1189" s="3">
        <v>3</v>
      </c>
      <c r="H1189">
        <v>71.015828999999997</v>
      </c>
      <c r="I1189" s="1">
        <v>4</v>
      </c>
      <c r="P1189">
        <v>3</v>
      </c>
      <c r="Q1189" t="str">
        <f>CONCATENATE(C1189,E1189,G1189,I1189)</f>
        <v>134</v>
      </c>
    </row>
    <row r="1190" spans="1:17" x14ac:dyDescent="0.25">
      <c r="A1190">
        <v>3195</v>
      </c>
      <c r="B1190">
        <v>56.099379999999996</v>
      </c>
      <c r="C1190" s="2">
        <v>1</v>
      </c>
      <c r="F1190">
        <v>66.489236999999989</v>
      </c>
      <c r="G1190" s="3">
        <v>3</v>
      </c>
      <c r="H1190">
        <v>71.015828999999997</v>
      </c>
      <c r="I1190" s="1">
        <v>4</v>
      </c>
      <c r="P1190">
        <v>3</v>
      </c>
      <c r="Q1190" t="str">
        <f>CONCATENATE(C1190,E1190,G1190,I1190)</f>
        <v>134</v>
      </c>
    </row>
    <row r="1191" spans="1:17" x14ac:dyDescent="0.25">
      <c r="A1191">
        <v>3196</v>
      </c>
      <c r="B1191">
        <v>56.099379999999996</v>
      </c>
      <c r="C1191" s="2">
        <v>1</v>
      </c>
      <c r="F1191">
        <v>66.489236999999989</v>
      </c>
      <c r="G1191" s="3">
        <v>3</v>
      </c>
      <c r="H1191">
        <v>70.948312999999985</v>
      </c>
      <c r="I1191" s="1">
        <v>4</v>
      </c>
      <c r="P1191">
        <v>3</v>
      </c>
      <c r="Q1191" t="str">
        <f>CONCATENATE(C1191,E1191,G1191,I1191)</f>
        <v>134</v>
      </c>
    </row>
    <row r="1192" spans="1:17" x14ac:dyDescent="0.25">
      <c r="A1192">
        <v>3197</v>
      </c>
      <c r="B1192">
        <v>56.099379999999996</v>
      </c>
      <c r="C1192" s="2">
        <v>1</v>
      </c>
      <c r="F1192">
        <v>66.489236999999989</v>
      </c>
      <c r="G1192" s="3">
        <v>3</v>
      </c>
      <c r="H1192">
        <v>70.74565299999999</v>
      </c>
      <c r="I1192" s="1">
        <v>4</v>
      </c>
      <c r="P1192">
        <v>3</v>
      </c>
      <c r="Q1192" t="str">
        <f>CONCATENATE(C1192,E1192,G1192,I1192)</f>
        <v>134</v>
      </c>
    </row>
    <row r="1193" spans="1:17" x14ac:dyDescent="0.25">
      <c r="A1193">
        <v>3198</v>
      </c>
      <c r="B1193">
        <v>56.099379999999996</v>
      </c>
      <c r="C1193" s="2">
        <v>1</v>
      </c>
      <c r="F1193">
        <v>66.489236999999989</v>
      </c>
      <c r="G1193" s="3">
        <v>3</v>
      </c>
      <c r="H1193">
        <v>70.340219999999988</v>
      </c>
      <c r="I1193" s="1">
        <v>4</v>
      </c>
      <c r="P1193">
        <v>3</v>
      </c>
      <c r="Q1193" t="str">
        <f>CONCATENATE(C1193,E1193,G1193,I1193)</f>
        <v>134</v>
      </c>
    </row>
    <row r="1194" spans="1:17" x14ac:dyDescent="0.25">
      <c r="A1194">
        <v>3199</v>
      </c>
      <c r="B1194">
        <v>56.099379999999996</v>
      </c>
      <c r="C1194" s="2">
        <v>1</v>
      </c>
      <c r="F1194">
        <v>66.489236999999989</v>
      </c>
      <c r="G1194" s="3">
        <v>3</v>
      </c>
      <c r="H1194">
        <v>70.340219999999988</v>
      </c>
      <c r="I1194" s="1">
        <v>4</v>
      </c>
      <c r="P1194">
        <v>3</v>
      </c>
      <c r="Q1194" t="str">
        <f>CONCATENATE(C1194,E1194,G1194,I1194)</f>
        <v>134</v>
      </c>
    </row>
    <row r="1195" spans="1:17" x14ac:dyDescent="0.25">
      <c r="A1195">
        <v>3200</v>
      </c>
      <c r="B1195">
        <v>56.099379999999996</v>
      </c>
      <c r="C1195" s="2">
        <v>1</v>
      </c>
      <c r="F1195">
        <v>66.489236999999989</v>
      </c>
      <c r="G1195" s="3">
        <v>3</v>
      </c>
      <c r="H1195">
        <v>70.340219999999988</v>
      </c>
      <c r="I1195" s="1">
        <v>4</v>
      </c>
      <c r="P1195">
        <v>3</v>
      </c>
      <c r="Q1195" t="str">
        <f>CONCATENATE(C1195,E1195,G1195,I1195)</f>
        <v>134</v>
      </c>
    </row>
    <row r="1196" spans="1:17" x14ac:dyDescent="0.25">
      <c r="A1196">
        <v>3201</v>
      </c>
      <c r="B1196">
        <v>56.099379999999996</v>
      </c>
      <c r="C1196" s="2">
        <v>1</v>
      </c>
      <c r="F1196">
        <v>66.489236999999989</v>
      </c>
      <c r="G1196" s="3">
        <v>3</v>
      </c>
      <c r="P1196">
        <v>2</v>
      </c>
      <c r="Q1196" t="str">
        <f>CONCATENATE(C1196,E1196,G1196,I1196)</f>
        <v>13</v>
      </c>
    </row>
    <row r="1197" spans="1:17" x14ac:dyDescent="0.25">
      <c r="A1197">
        <v>3202</v>
      </c>
      <c r="F1197">
        <v>66.489236999999989</v>
      </c>
      <c r="G1197" s="3">
        <v>3</v>
      </c>
      <c r="P1197">
        <v>1</v>
      </c>
      <c r="Q1197" t="str">
        <f>CONCATENATE(C1197,E1197,G1197,I1197)</f>
        <v>3</v>
      </c>
    </row>
    <row r="1198" spans="1:17" x14ac:dyDescent="0.25">
      <c r="A1198">
        <v>3203</v>
      </c>
      <c r="D1198">
        <v>46.603182999999994</v>
      </c>
      <c r="E1198" s="4">
        <v>2</v>
      </c>
      <c r="F1198">
        <v>66.489236999999989</v>
      </c>
      <c r="G1198" s="3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3204</v>
      </c>
      <c r="D1199">
        <v>46.603182999999994</v>
      </c>
      <c r="E1199" s="4">
        <v>2</v>
      </c>
      <c r="F1199">
        <v>66.489236999999989</v>
      </c>
      <c r="G1199" s="3">
        <v>3</v>
      </c>
      <c r="P1199">
        <v>2</v>
      </c>
      <c r="Q1199" t="str">
        <f>CONCATENATE(C1199,E1199,G1199,I1199)</f>
        <v>23</v>
      </c>
    </row>
    <row r="1200" spans="1:17" x14ac:dyDescent="0.25">
      <c r="A1200">
        <v>3205</v>
      </c>
      <c r="D1200">
        <v>46.603182999999994</v>
      </c>
      <c r="E1200" s="4">
        <v>2</v>
      </c>
      <c r="F1200">
        <v>66.489236999999989</v>
      </c>
      <c r="G1200" s="3">
        <v>3</v>
      </c>
      <c r="P1200">
        <v>2</v>
      </c>
      <c r="Q1200" t="str">
        <f>CONCATENATE(C1200,E1200,G1200,I1200)</f>
        <v>23</v>
      </c>
    </row>
    <row r="1201" spans="1:17" x14ac:dyDescent="0.25">
      <c r="A1201">
        <v>3206</v>
      </c>
      <c r="D1201">
        <v>46.603182999999994</v>
      </c>
      <c r="E1201" s="4">
        <v>2</v>
      </c>
      <c r="F1201">
        <v>66.489236999999989</v>
      </c>
      <c r="G1201" s="3">
        <v>3</v>
      </c>
      <c r="P1201">
        <v>2</v>
      </c>
      <c r="Q1201" t="str">
        <f>CONCATENATE(C1201,E1201,G1201,I1201)</f>
        <v>23</v>
      </c>
    </row>
    <row r="1202" spans="1:17" x14ac:dyDescent="0.25">
      <c r="A1202">
        <v>3207</v>
      </c>
      <c r="D1202">
        <v>46.603182999999994</v>
      </c>
      <c r="E1202" s="4">
        <v>2</v>
      </c>
      <c r="F1202">
        <v>66.489236999999989</v>
      </c>
      <c r="G1202" s="3">
        <v>3</v>
      </c>
      <c r="P1202">
        <v>2</v>
      </c>
      <c r="Q1202" t="str">
        <f>CONCATENATE(C1202,E1202,G1202,I1202)</f>
        <v>23</v>
      </c>
    </row>
    <row r="1203" spans="1:17" x14ac:dyDescent="0.25">
      <c r="A1203">
        <v>3208</v>
      </c>
      <c r="D1203">
        <v>46.603182999999994</v>
      </c>
      <c r="E1203" s="4">
        <v>2</v>
      </c>
      <c r="F1203">
        <v>66.489236999999989</v>
      </c>
      <c r="G1203" s="3">
        <v>3</v>
      </c>
      <c r="P1203">
        <v>2</v>
      </c>
      <c r="Q1203" t="str">
        <f>CONCATENATE(C1203,E1203,G1203,I1203)</f>
        <v>23</v>
      </c>
    </row>
    <row r="1204" spans="1:17" x14ac:dyDescent="0.25">
      <c r="A1204">
        <v>3209</v>
      </c>
      <c r="D1204">
        <v>46.603182999999994</v>
      </c>
      <c r="E1204" s="4">
        <v>2</v>
      </c>
      <c r="F1204">
        <v>66.489236999999989</v>
      </c>
      <c r="G1204" s="3">
        <v>3</v>
      </c>
      <c r="P1204">
        <v>2</v>
      </c>
      <c r="Q1204" t="str">
        <f>CONCATENATE(C1204,E1204,G1204,I1204)</f>
        <v>23</v>
      </c>
    </row>
    <row r="1205" spans="1:17" x14ac:dyDescent="0.25">
      <c r="A1205">
        <v>3210</v>
      </c>
      <c r="D1205">
        <v>46.603182999999994</v>
      </c>
      <c r="E1205" s="4">
        <v>2</v>
      </c>
      <c r="F1205">
        <v>66.489236999999989</v>
      </c>
      <c r="G1205" s="3">
        <v>3</v>
      </c>
      <c r="P1205">
        <v>2</v>
      </c>
      <c r="Q1205" t="str">
        <f>CONCATENATE(C1205,E1205,G1205,I1205)</f>
        <v>23</v>
      </c>
    </row>
    <row r="1206" spans="1:17" x14ac:dyDescent="0.25">
      <c r="A1206">
        <v>3211</v>
      </c>
      <c r="D1206">
        <v>46.603182999999994</v>
      </c>
      <c r="E1206" s="4">
        <v>2</v>
      </c>
      <c r="F1206">
        <v>66.489236999999989</v>
      </c>
      <c r="G1206" s="3">
        <v>3</v>
      </c>
      <c r="P1206">
        <v>2</v>
      </c>
      <c r="Q1206" t="str">
        <f>CONCATENATE(C1206,E1206,G1206,I1206)</f>
        <v>23</v>
      </c>
    </row>
    <row r="1207" spans="1:17" x14ac:dyDescent="0.25">
      <c r="A1207">
        <v>3212</v>
      </c>
      <c r="D1207">
        <v>46.603182999999994</v>
      </c>
      <c r="E1207" s="4">
        <v>2</v>
      </c>
      <c r="F1207">
        <v>65.948770999999994</v>
      </c>
      <c r="G1207" s="3">
        <v>3</v>
      </c>
      <c r="P1207">
        <v>2</v>
      </c>
      <c r="Q1207" t="str">
        <f>CONCATENATE(C1207,E1207,G1207,I1207)</f>
        <v>23</v>
      </c>
    </row>
    <row r="1208" spans="1:17" x14ac:dyDescent="0.25">
      <c r="A1208">
        <v>3213</v>
      </c>
      <c r="D1208">
        <v>46.603182999999994</v>
      </c>
      <c r="E1208" s="4">
        <v>2</v>
      </c>
      <c r="P1208">
        <v>1</v>
      </c>
      <c r="Q1208" t="str">
        <f>CONCATENATE(C1208,E1208,G1208,I1208)</f>
        <v>2</v>
      </c>
    </row>
    <row r="1209" spans="1:17" x14ac:dyDescent="0.25">
      <c r="A1209">
        <v>3214</v>
      </c>
      <c r="D1209">
        <v>46.603182999999994</v>
      </c>
      <c r="E1209" s="4">
        <v>2</v>
      </c>
      <c r="P1209">
        <v>1</v>
      </c>
      <c r="Q1209" t="str">
        <f>CONCATENATE(C1209,E1209,G1209,I1209)</f>
        <v>2</v>
      </c>
    </row>
    <row r="1210" spans="1:17" x14ac:dyDescent="0.25">
      <c r="A1210">
        <v>3215</v>
      </c>
      <c r="D1210">
        <v>46.603182999999994</v>
      </c>
      <c r="E1210" s="4">
        <v>2</v>
      </c>
      <c r="P1210">
        <v>1</v>
      </c>
      <c r="Q1210" t="str">
        <f>CONCATENATE(C1210,E1210,G1210,I1210)</f>
        <v>2</v>
      </c>
    </row>
    <row r="1211" spans="1:17" x14ac:dyDescent="0.25">
      <c r="A1211">
        <v>3216</v>
      </c>
      <c r="D1211">
        <v>46.603182999999994</v>
      </c>
      <c r="E1211" s="4">
        <v>2</v>
      </c>
      <c r="H1211">
        <v>53.600398999999996</v>
      </c>
      <c r="I1211" s="1">
        <v>4</v>
      </c>
      <c r="P1211">
        <v>2</v>
      </c>
      <c r="Q1211" t="str">
        <f>CONCATENATE(C1211,E1211,G1211,I1211)</f>
        <v>24</v>
      </c>
    </row>
    <row r="1212" spans="1:17" x14ac:dyDescent="0.25">
      <c r="A1212">
        <v>3217</v>
      </c>
      <c r="D1212">
        <v>46.603182999999994</v>
      </c>
      <c r="E1212" s="4">
        <v>2</v>
      </c>
      <c r="H1212">
        <v>53.600398999999996</v>
      </c>
      <c r="I1212" s="1">
        <v>4</v>
      </c>
      <c r="P1212">
        <v>2</v>
      </c>
      <c r="Q1212" t="str">
        <f>CONCATENATE(C1212,E1212,G1212,I1212)</f>
        <v>24</v>
      </c>
    </row>
    <row r="1213" spans="1:17" x14ac:dyDescent="0.25">
      <c r="A1213">
        <v>3218</v>
      </c>
      <c r="D1213">
        <v>46.603182999999994</v>
      </c>
      <c r="E1213" s="4">
        <v>2</v>
      </c>
      <c r="H1213">
        <v>53.600398999999996</v>
      </c>
      <c r="I1213" s="1">
        <v>4</v>
      </c>
      <c r="P1213">
        <v>2</v>
      </c>
      <c r="Q1213" t="str">
        <f>CONCATENATE(C1213,E1213,G1213,I1213)</f>
        <v>24</v>
      </c>
    </row>
    <row r="1214" spans="1:17" x14ac:dyDescent="0.25">
      <c r="A1214">
        <v>3219</v>
      </c>
      <c r="D1214">
        <v>46.603182999999994</v>
      </c>
      <c r="E1214" s="4">
        <v>2</v>
      </c>
      <c r="H1214">
        <v>53.600398999999996</v>
      </c>
      <c r="I1214" s="1">
        <v>4</v>
      </c>
      <c r="P1214">
        <v>2</v>
      </c>
      <c r="Q1214" t="str">
        <f>CONCATENATE(C1214,E1214,G1214,I1214)</f>
        <v>24</v>
      </c>
    </row>
    <row r="1215" spans="1:17" x14ac:dyDescent="0.25">
      <c r="A1215">
        <v>3220</v>
      </c>
      <c r="D1215">
        <v>46.603182999999994</v>
      </c>
      <c r="E1215" s="4">
        <v>2</v>
      </c>
      <c r="H1215">
        <v>53.600398999999996</v>
      </c>
      <c r="I1215" s="1">
        <v>4</v>
      </c>
      <c r="P1215">
        <v>2</v>
      </c>
      <c r="Q1215" t="str">
        <f>CONCATENATE(C1215,E1215,G1215,I1215)</f>
        <v>24</v>
      </c>
    </row>
    <row r="1216" spans="1:17" x14ac:dyDescent="0.25">
      <c r="A1216">
        <v>3221</v>
      </c>
      <c r="D1216">
        <v>45.960562999999993</v>
      </c>
      <c r="E1216" s="4">
        <v>2</v>
      </c>
      <c r="H1216">
        <v>53.600398999999996</v>
      </c>
      <c r="I1216" s="1">
        <v>4</v>
      </c>
      <c r="P1216">
        <v>2</v>
      </c>
      <c r="Q1216" t="str">
        <f>CONCATENATE(C1216,E1216,G1216,I1216)</f>
        <v>24</v>
      </c>
    </row>
    <row r="1217" spans="1:17" x14ac:dyDescent="0.25">
      <c r="A1217">
        <v>3222</v>
      </c>
      <c r="H1217">
        <v>53.600398999999996</v>
      </c>
      <c r="I1217" s="1">
        <v>4</v>
      </c>
      <c r="P1217">
        <v>1</v>
      </c>
      <c r="Q1217" t="str">
        <f>CONCATENATE(C1217,E1217,G1217,I1217)</f>
        <v>4</v>
      </c>
    </row>
    <row r="1218" spans="1:17" x14ac:dyDescent="0.25">
      <c r="A1218">
        <v>3223</v>
      </c>
      <c r="H1218">
        <v>53.600398999999996</v>
      </c>
      <c r="I1218" s="1">
        <v>4</v>
      </c>
      <c r="P1218">
        <v>1</v>
      </c>
      <c r="Q1218" t="str">
        <f>CONCATENATE(C1218,E1218,G1218,I1218)</f>
        <v>4</v>
      </c>
    </row>
    <row r="1219" spans="1:17" x14ac:dyDescent="0.25">
      <c r="A1219">
        <v>3224</v>
      </c>
      <c r="B1219">
        <v>35.322016999999988</v>
      </c>
      <c r="C1219" s="2">
        <v>1</v>
      </c>
      <c r="H1219">
        <v>53.600398999999996</v>
      </c>
      <c r="I1219" s="1">
        <v>4</v>
      </c>
      <c r="P1219">
        <v>2</v>
      </c>
      <c r="Q1219" t="str">
        <f>CONCATENATE(C1219,E1219,G1219,I1219)</f>
        <v>14</v>
      </c>
    </row>
    <row r="1220" spans="1:17" x14ac:dyDescent="0.25">
      <c r="A1220">
        <v>3225</v>
      </c>
      <c r="B1220">
        <v>35.322016999999988</v>
      </c>
      <c r="C1220" s="2">
        <v>1</v>
      </c>
      <c r="H1220">
        <v>53.600398999999996</v>
      </c>
      <c r="I1220" s="1">
        <v>4</v>
      </c>
      <c r="P1220">
        <v>2</v>
      </c>
      <c r="Q1220" t="str">
        <f>CONCATENATE(C1220,E1220,G1220,I1220)</f>
        <v>14</v>
      </c>
    </row>
    <row r="1221" spans="1:17" x14ac:dyDescent="0.25">
      <c r="A1221">
        <v>3226</v>
      </c>
      <c r="B1221">
        <v>35.322016999999988</v>
      </c>
      <c r="C1221" s="2">
        <v>1</v>
      </c>
      <c r="H1221">
        <v>53.600398999999996</v>
      </c>
      <c r="I1221" s="1">
        <v>4</v>
      </c>
      <c r="P1221">
        <v>2</v>
      </c>
      <c r="Q1221" t="str">
        <f>CONCATENATE(C1221,E1221,G1221,I1221)</f>
        <v>14</v>
      </c>
    </row>
    <row r="1222" spans="1:17" x14ac:dyDescent="0.25">
      <c r="A1222">
        <v>3227</v>
      </c>
      <c r="B1222">
        <v>35.322016999999988</v>
      </c>
      <c r="C1222" s="2">
        <v>1</v>
      </c>
      <c r="H1222">
        <v>53.600398999999996</v>
      </c>
      <c r="I1222" s="1">
        <v>4</v>
      </c>
      <c r="P1222">
        <v>2</v>
      </c>
      <c r="Q1222" t="str">
        <f>CONCATENATE(C1222,E1222,G1222,I1222)</f>
        <v>14</v>
      </c>
    </row>
    <row r="1223" spans="1:17" x14ac:dyDescent="0.25">
      <c r="A1223">
        <v>3228</v>
      </c>
      <c r="B1223">
        <v>35.322016999999988</v>
      </c>
      <c r="C1223" s="2">
        <v>1</v>
      </c>
      <c r="H1223">
        <v>53.600398999999996</v>
      </c>
      <c r="I1223" s="1">
        <v>4</v>
      </c>
      <c r="P1223">
        <v>2</v>
      </c>
      <c r="Q1223" t="str">
        <f>CONCATENATE(C1223,E1223,G1223,I1223)</f>
        <v>14</v>
      </c>
    </row>
    <row r="1224" spans="1:17" x14ac:dyDescent="0.25">
      <c r="A1224">
        <v>3229</v>
      </c>
      <c r="B1224">
        <v>35.322016999999988</v>
      </c>
      <c r="C1224" s="2">
        <v>1</v>
      </c>
      <c r="H1224">
        <v>53.600398999999996</v>
      </c>
      <c r="I1224" s="1">
        <v>4</v>
      </c>
      <c r="P1224">
        <v>2</v>
      </c>
      <c r="Q1224" t="str">
        <f>CONCATENATE(C1224,E1224,G1224,I1224)</f>
        <v>14</v>
      </c>
    </row>
    <row r="1225" spans="1:17" x14ac:dyDescent="0.25">
      <c r="A1225">
        <v>3230</v>
      </c>
      <c r="B1225">
        <v>35.322016999999988</v>
      </c>
      <c r="C1225" s="2">
        <v>1</v>
      </c>
      <c r="H1225">
        <v>53.600398999999996</v>
      </c>
      <c r="I1225" s="1">
        <v>4</v>
      </c>
      <c r="P1225">
        <v>2</v>
      </c>
      <c r="Q1225" t="str">
        <f>CONCATENATE(C1225,E1225,G1225,I1225)</f>
        <v>14</v>
      </c>
    </row>
    <row r="1226" spans="1:17" x14ac:dyDescent="0.25">
      <c r="A1226">
        <v>3231</v>
      </c>
      <c r="B1226">
        <v>35.322016999999988</v>
      </c>
      <c r="C1226" s="2">
        <v>1</v>
      </c>
      <c r="H1226">
        <v>53.600398999999996</v>
      </c>
      <c r="I1226" s="1">
        <v>4</v>
      </c>
      <c r="P1226">
        <v>2</v>
      </c>
      <c r="Q1226" t="str">
        <f>CONCATENATE(C1226,E1226,G1226,I1226)</f>
        <v>14</v>
      </c>
    </row>
    <row r="1227" spans="1:17" x14ac:dyDescent="0.25">
      <c r="A1227">
        <v>3232</v>
      </c>
      <c r="B1227">
        <v>35.322016999999988</v>
      </c>
      <c r="C1227" s="2">
        <v>1</v>
      </c>
      <c r="H1227">
        <v>53.600398999999996</v>
      </c>
      <c r="I1227" s="1">
        <v>4</v>
      </c>
      <c r="P1227">
        <v>2</v>
      </c>
      <c r="Q1227" t="str">
        <f>CONCATENATE(C1227,E1227,G1227,I1227)</f>
        <v>14</v>
      </c>
    </row>
    <row r="1228" spans="1:17" x14ac:dyDescent="0.25">
      <c r="A1228">
        <v>3233</v>
      </c>
      <c r="B1228">
        <v>35.322016999999988</v>
      </c>
      <c r="C1228" s="2">
        <v>1</v>
      </c>
      <c r="H1228">
        <v>53.600398999999996</v>
      </c>
      <c r="I1228" s="1">
        <v>4</v>
      </c>
      <c r="P1228">
        <v>2</v>
      </c>
      <c r="Q1228" t="str">
        <f>CONCATENATE(C1228,E1228,G1228,I1228)</f>
        <v>14</v>
      </c>
    </row>
    <row r="1229" spans="1:17" x14ac:dyDescent="0.25">
      <c r="A1229">
        <v>3234</v>
      </c>
      <c r="B1229">
        <v>35.322016999999988</v>
      </c>
      <c r="C1229" s="2">
        <v>1</v>
      </c>
      <c r="H1229">
        <v>53.600398999999996</v>
      </c>
      <c r="I1229" s="1">
        <v>4</v>
      </c>
      <c r="P1229">
        <v>2</v>
      </c>
      <c r="Q1229" t="str">
        <f>CONCATENATE(C1229,E1229,G1229,I1229)</f>
        <v>14</v>
      </c>
    </row>
    <row r="1230" spans="1:17" x14ac:dyDescent="0.25">
      <c r="A1230">
        <v>3235</v>
      </c>
      <c r="B1230">
        <v>35.322016999999988</v>
      </c>
      <c r="C1230" s="2">
        <v>1</v>
      </c>
      <c r="H1230">
        <v>53.600398999999996</v>
      </c>
      <c r="I1230" s="1">
        <v>4</v>
      </c>
      <c r="P1230">
        <v>2</v>
      </c>
      <c r="Q1230" t="str">
        <f>CONCATENATE(C1230,E1230,G1230,I1230)</f>
        <v>14</v>
      </c>
    </row>
    <row r="1231" spans="1:17" x14ac:dyDescent="0.25">
      <c r="A1231">
        <v>3236</v>
      </c>
      <c r="B1231">
        <v>35.322016999999988</v>
      </c>
      <c r="C1231" s="2">
        <v>1</v>
      </c>
      <c r="P1231">
        <v>1</v>
      </c>
      <c r="Q1231" t="str">
        <f>CONCATENATE(C1231,E1231,G1231,I1231)</f>
        <v>1</v>
      </c>
    </row>
    <row r="1232" spans="1:17" x14ac:dyDescent="0.25">
      <c r="A1232">
        <v>3237</v>
      </c>
      <c r="B1232">
        <v>35.322016999999988</v>
      </c>
      <c r="C1232" s="2">
        <v>1</v>
      </c>
      <c r="P1232">
        <v>1</v>
      </c>
      <c r="Q1232" t="str">
        <f>CONCATENATE(C1232,E1232,G1232,I1232)</f>
        <v>1</v>
      </c>
    </row>
    <row r="1233" spans="1:17" x14ac:dyDescent="0.25">
      <c r="A1233">
        <v>3238</v>
      </c>
      <c r="B1233">
        <v>35.322016999999988</v>
      </c>
      <c r="C1233" s="2">
        <v>1</v>
      </c>
      <c r="F1233">
        <v>42.747571999999991</v>
      </c>
      <c r="G1233" s="3">
        <v>3</v>
      </c>
      <c r="P1233">
        <v>2</v>
      </c>
      <c r="Q1233" t="str">
        <f>CONCATENATE(C1233,E1233,G1233,I1233)</f>
        <v>13</v>
      </c>
    </row>
    <row r="1234" spans="1:17" x14ac:dyDescent="0.25">
      <c r="A1234">
        <v>3239</v>
      </c>
      <c r="B1234">
        <v>35.322016999999988</v>
      </c>
      <c r="C1234" s="2">
        <v>1</v>
      </c>
      <c r="D1234">
        <v>27.824961999999999</v>
      </c>
      <c r="E1234" s="4">
        <v>2</v>
      </c>
      <c r="F1234">
        <v>42.747571999999991</v>
      </c>
      <c r="G1234" s="3">
        <v>3</v>
      </c>
      <c r="P1234">
        <v>3</v>
      </c>
      <c r="Q1234" t="str">
        <f>CONCATENATE(C1234,E1234,G1234,I1234)</f>
        <v>123</v>
      </c>
    </row>
    <row r="1235" spans="1:17" x14ac:dyDescent="0.25">
      <c r="A1235">
        <v>3240</v>
      </c>
      <c r="B1235">
        <v>35.322016999999988</v>
      </c>
      <c r="C1235" s="2">
        <v>1</v>
      </c>
      <c r="D1235">
        <v>27.824961999999999</v>
      </c>
      <c r="E1235" s="4">
        <v>2</v>
      </c>
      <c r="F1235">
        <v>42.747571999999991</v>
      </c>
      <c r="G1235" s="3">
        <v>3</v>
      </c>
      <c r="P1235">
        <v>3</v>
      </c>
      <c r="Q1235" t="str">
        <f>CONCATENATE(C1235,E1235,G1235,I1235)</f>
        <v>123</v>
      </c>
    </row>
    <row r="1236" spans="1:17" x14ac:dyDescent="0.25">
      <c r="A1236">
        <v>3241</v>
      </c>
      <c r="B1236">
        <v>35.322016999999988</v>
      </c>
      <c r="C1236" s="2">
        <v>1</v>
      </c>
      <c r="D1236">
        <v>27.824961999999999</v>
      </c>
      <c r="E1236" s="4">
        <v>2</v>
      </c>
      <c r="F1236">
        <v>42.747571999999991</v>
      </c>
      <c r="G1236" s="3">
        <v>3</v>
      </c>
      <c r="P1236">
        <v>3</v>
      </c>
      <c r="Q1236" t="str">
        <f>CONCATENATE(C1236,E1236,G1236,I1236)</f>
        <v>123</v>
      </c>
    </row>
    <row r="1237" spans="1:17" x14ac:dyDescent="0.25">
      <c r="A1237">
        <v>3242</v>
      </c>
      <c r="D1237">
        <v>27.824961999999999</v>
      </c>
      <c r="E1237" s="4">
        <v>2</v>
      </c>
      <c r="F1237">
        <v>42.747571999999991</v>
      </c>
      <c r="G1237" s="3">
        <v>3</v>
      </c>
      <c r="P1237">
        <v>2</v>
      </c>
      <c r="Q1237" t="str">
        <f>CONCATENATE(C1237,E1237,G1237,I1237)</f>
        <v>23</v>
      </c>
    </row>
    <row r="1238" spans="1:17" x14ac:dyDescent="0.25">
      <c r="A1238">
        <v>3243</v>
      </c>
      <c r="D1238">
        <v>27.824961999999999</v>
      </c>
      <c r="E1238" s="4">
        <v>2</v>
      </c>
      <c r="F1238">
        <v>42.747571999999991</v>
      </c>
      <c r="G1238" s="3">
        <v>3</v>
      </c>
      <c r="P1238">
        <v>2</v>
      </c>
      <c r="Q1238" t="str">
        <f>CONCATENATE(C1238,E1238,G1238,I1238)</f>
        <v>23</v>
      </c>
    </row>
    <row r="1239" spans="1:17" x14ac:dyDescent="0.25">
      <c r="A1239">
        <v>3244</v>
      </c>
      <c r="D1239">
        <v>27.824961999999999</v>
      </c>
      <c r="E1239" s="4">
        <v>2</v>
      </c>
      <c r="F1239">
        <v>42.747571999999991</v>
      </c>
      <c r="G1239" s="3">
        <v>3</v>
      </c>
      <c r="P1239">
        <v>2</v>
      </c>
      <c r="Q1239" t="str">
        <f>CONCATENATE(C1239,E1239,G1239,I1239)</f>
        <v>23</v>
      </c>
    </row>
    <row r="1240" spans="1:17" x14ac:dyDescent="0.25">
      <c r="A1240">
        <v>3245</v>
      </c>
      <c r="D1240">
        <v>27.824961999999999</v>
      </c>
      <c r="E1240" s="4">
        <v>2</v>
      </c>
      <c r="F1240">
        <v>42.747571999999991</v>
      </c>
      <c r="G1240" s="3">
        <v>3</v>
      </c>
      <c r="P1240">
        <v>2</v>
      </c>
      <c r="Q1240" t="str">
        <f>CONCATENATE(C1240,E1240,G1240,I1240)</f>
        <v>23</v>
      </c>
    </row>
    <row r="1241" spans="1:17" x14ac:dyDescent="0.25">
      <c r="A1241">
        <v>3246</v>
      </c>
      <c r="D1241">
        <v>27.824961999999999</v>
      </c>
      <c r="E1241" s="4">
        <v>2</v>
      </c>
      <c r="F1241">
        <v>42.747571999999991</v>
      </c>
      <c r="G1241" s="3">
        <v>3</v>
      </c>
      <c r="P1241">
        <v>2</v>
      </c>
      <c r="Q1241" t="str">
        <f>CONCATENATE(C1241,E1241,G1241,I1241)</f>
        <v>23</v>
      </c>
    </row>
    <row r="1242" spans="1:17" x14ac:dyDescent="0.25">
      <c r="A1242">
        <v>3247</v>
      </c>
      <c r="D1242">
        <v>27.824961999999999</v>
      </c>
      <c r="E1242" s="4">
        <v>2</v>
      </c>
      <c r="F1242">
        <v>42.747571999999991</v>
      </c>
      <c r="G1242" s="3">
        <v>3</v>
      </c>
      <c r="P1242">
        <v>2</v>
      </c>
      <c r="Q1242" t="str">
        <f>CONCATENATE(C1242,E1242,G1242,I1242)</f>
        <v>23</v>
      </c>
    </row>
    <row r="1243" spans="1:17" x14ac:dyDescent="0.25">
      <c r="A1243">
        <v>3248</v>
      </c>
      <c r="D1243">
        <v>27.824961999999999</v>
      </c>
      <c r="E1243" s="4">
        <v>2</v>
      </c>
      <c r="F1243">
        <v>42.747571999999991</v>
      </c>
      <c r="G1243" s="3">
        <v>3</v>
      </c>
      <c r="P1243">
        <v>2</v>
      </c>
      <c r="Q1243" t="str">
        <f>CONCATENATE(C1243,E1243,G1243,I1243)</f>
        <v>23</v>
      </c>
    </row>
    <row r="1244" spans="1:17" x14ac:dyDescent="0.25">
      <c r="A1244">
        <v>3249</v>
      </c>
      <c r="D1244">
        <v>27.824961999999999</v>
      </c>
      <c r="E1244" s="4">
        <v>2</v>
      </c>
      <c r="F1244">
        <v>42.747571999999991</v>
      </c>
      <c r="G1244" s="3">
        <v>3</v>
      </c>
      <c r="P1244">
        <v>2</v>
      </c>
      <c r="Q1244" t="str">
        <f>CONCATENATE(C1244,E1244,G1244,I1244)</f>
        <v>23</v>
      </c>
    </row>
    <row r="1245" spans="1:17" x14ac:dyDescent="0.25">
      <c r="A1245">
        <v>3250</v>
      </c>
      <c r="D1245">
        <v>27.824961999999999</v>
      </c>
      <c r="E1245" s="4">
        <v>2</v>
      </c>
      <c r="F1245">
        <v>42.747571999999991</v>
      </c>
      <c r="G1245" s="3">
        <v>3</v>
      </c>
      <c r="P1245">
        <v>2</v>
      </c>
      <c r="Q1245" t="str">
        <f>CONCATENATE(C1245,E1245,G1245,I1245)</f>
        <v>23</v>
      </c>
    </row>
    <row r="1246" spans="1:17" x14ac:dyDescent="0.25">
      <c r="A1246">
        <v>3251</v>
      </c>
      <c r="D1246">
        <v>27.824961999999999</v>
      </c>
      <c r="E1246" s="4">
        <v>2</v>
      </c>
      <c r="F1246">
        <v>42.747571999999991</v>
      </c>
      <c r="G1246" s="3">
        <v>3</v>
      </c>
      <c r="P1246">
        <v>2</v>
      </c>
      <c r="Q1246" t="str">
        <f>CONCATENATE(C1246,E1246,G1246,I1246)</f>
        <v>23</v>
      </c>
    </row>
    <row r="1247" spans="1:17" x14ac:dyDescent="0.25">
      <c r="A1247">
        <v>3252</v>
      </c>
      <c r="D1247">
        <v>27.824961999999999</v>
      </c>
      <c r="E1247" s="4">
        <v>2</v>
      </c>
      <c r="F1247">
        <v>42.747571999999991</v>
      </c>
      <c r="G1247" s="3">
        <v>3</v>
      </c>
      <c r="P1247">
        <v>2</v>
      </c>
      <c r="Q1247" t="str">
        <f>CONCATENATE(C1247,E1247,G1247,I1247)</f>
        <v>23</v>
      </c>
    </row>
    <row r="1248" spans="1:17" x14ac:dyDescent="0.25">
      <c r="A1248">
        <v>3253</v>
      </c>
      <c r="D1248">
        <v>27.824961999999999</v>
      </c>
      <c r="E1248" s="4">
        <v>2</v>
      </c>
      <c r="F1248">
        <v>42.747571999999991</v>
      </c>
      <c r="G1248" s="3">
        <v>3</v>
      </c>
      <c r="P1248">
        <v>2</v>
      </c>
      <c r="Q1248" t="str">
        <f>CONCATENATE(C1248,E1248,G1248,I1248)</f>
        <v>23</v>
      </c>
    </row>
    <row r="1249" spans="1:17" x14ac:dyDescent="0.25">
      <c r="A1249">
        <v>3254</v>
      </c>
      <c r="D1249">
        <v>27.824961999999999</v>
      </c>
      <c r="E1249" s="4">
        <v>2</v>
      </c>
      <c r="F1249">
        <v>42.747571999999991</v>
      </c>
      <c r="G1249" s="3">
        <v>3</v>
      </c>
      <c r="P1249">
        <v>2</v>
      </c>
      <c r="Q1249" t="str">
        <f>CONCATENATE(C1249,E1249,G1249,I1249)</f>
        <v>23</v>
      </c>
    </row>
    <row r="1250" spans="1:17" x14ac:dyDescent="0.25">
      <c r="A1250">
        <v>3255</v>
      </c>
      <c r="D1250">
        <v>27.824961999999999</v>
      </c>
      <c r="E1250" s="4">
        <v>2</v>
      </c>
      <c r="F1250">
        <v>42.747571999999991</v>
      </c>
      <c r="G1250" s="3">
        <v>3</v>
      </c>
      <c r="P1250">
        <v>2</v>
      </c>
      <c r="Q1250" t="str">
        <f>CONCATENATE(C1250,E1250,G1250,I1250)</f>
        <v>23</v>
      </c>
    </row>
    <row r="1251" spans="1:17" x14ac:dyDescent="0.25">
      <c r="A1251">
        <v>3256</v>
      </c>
      <c r="D1251">
        <v>27.824961999999999</v>
      </c>
      <c r="E1251" s="4">
        <v>2</v>
      </c>
      <c r="F1251">
        <v>42.676181</v>
      </c>
      <c r="G1251" s="3">
        <v>3</v>
      </c>
      <c r="H1251">
        <v>32.894427999999991</v>
      </c>
      <c r="I1251" s="1">
        <v>4</v>
      </c>
      <c r="P1251">
        <v>3</v>
      </c>
      <c r="Q1251" t="str">
        <f>CONCATENATE(C1251,E1251,G1251,I1251)</f>
        <v>234</v>
      </c>
    </row>
    <row r="1252" spans="1:17" x14ac:dyDescent="0.25">
      <c r="A1252">
        <v>3257</v>
      </c>
      <c r="D1252">
        <v>27.824961999999999</v>
      </c>
      <c r="E1252" s="4">
        <v>2</v>
      </c>
      <c r="F1252">
        <v>42.533402999999993</v>
      </c>
      <c r="G1252" s="3">
        <v>3</v>
      </c>
      <c r="H1252">
        <v>32.894427999999991</v>
      </c>
      <c r="I1252" s="1">
        <v>4</v>
      </c>
      <c r="P1252">
        <v>3</v>
      </c>
      <c r="Q1252" t="str">
        <f>CONCATENATE(C1252,E1252,G1252,I1252)</f>
        <v>234</v>
      </c>
    </row>
    <row r="1253" spans="1:17" x14ac:dyDescent="0.25">
      <c r="A1253">
        <v>3258</v>
      </c>
      <c r="D1253">
        <v>27.824961999999999</v>
      </c>
      <c r="E1253" s="4">
        <v>2</v>
      </c>
      <c r="F1253">
        <v>42.533402999999993</v>
      </c>
      <c r="G1253" s="3">
        <v>3</v>
      </c>
      <c r="H1253">
        <v>32.894427999999991</v>
      </c>
      <c r="I1253" s="1">
        <v>4</v>
      </c>
      <c r="P1253">
        <v>3</v>
      </c>
      <c r="Q1253" t="str">
        <f>CONCATENATE(C1253,E1253,G1253,I1253)</f>
        <v>234</v>
      </c>
    </row>
    <row r="1254" spans="1:17" x14ac:dyDescent="0.25">
      <c r="A1254">
        <v>3259</v>
      </c>
      <c r="D1254">
        <v>27.325232999999997</v>
      </c>
      <c r="E1254" s="4">
        <v>2</v>
      </c>
      <c r="H1254">
        <v>32.894427999999991</v>
      </c>
      <c r="I1254" s="1">
        <v>4</v>
      </c>
      <c r="P1254">
        <v>2</v>
      </c>
      <c r="Q1254" t="str">
        <f>CONCATENATE(C1254,E1254,G1254,I1254)</f>
        <v>24</v>
      </c>
    </row>
    <row r="1255" spans="1:17" x14ac:dyDescent="0.25">
      <c r="A1255">
        <v>3260</v>
      </c>
      <c r="H1255">
        <v>32.894427999999991</v>
      </c>
      <c r="I1255" s="1">
        <v>4</v>
      </c>
      <c r="P1255">
        <v>1</v>
      </c>
      <c r="Q1255" t="str">
        <f>CONCATENATE(C1255,E1255,G1255,I1255)</f>
        <v>4</v>
      </c>
    </row>
    <row r="1256" spans="1:17" x14ac:dyDescent="0.25">
      <c r="A1256">
        <v>3261</v>
      </c>
      <c r="H1256">
        <v>32.894427999999991</v>
      </c>
      <c r="I1256" s="1">
        <v>4</v>
      </c>
      <c r="P1256">
        <v>1</v>
      </c>
      <c r="Q1256" t="str">
        <f>CONCATENATE(C1256,E1256,G1256,I1256)</f>
        <v>4</v>
      </c>
    </row>
    <row r="1257" spans="1:17" x14ac:dyDescent="0.25">
      <c r="A1257">
        <v>3262</v>
      </c>
      <c r="H1257">
        <v>32.894427999999991</v>
      </c>
      <c r="I1257" s="1">
        <v>4</v>
      </c>
      <c r="P1257">
        <v>1</v>
      </c>
      <c r="Q1257" t="str">
        <f>CONCATENATE(C1257,E1257,G1257,I1257)</f>
        <v>4</v>
      </c>
    </row>
    <row r="1258" spans="1:17" x14ac:dyDescent="0.25">
      <c r="A1258">
        <v>3263</v>
      </c>
      <c r="H1258">
        <v>32.894427999999991</v>
      </c>
      <c r="I1258" s="1">
        <v>4</v>
      </c>
      <c r="P1258">
        <v>1</v>
      </c>
      <c r="Q1258" t="str">
        <f>CONCATENATE(C1258,E1258,G1258,I1258)</f>
        <v>4</v>
      </c>
    </row>
    <row r="1259" spans="1:17" x14ac:dyDescent="0.25">
      <c r="A1259">
        <v>3264</v>
      </c>
      <c r="B1259">
        <v>16.686575999999988</v>
      </c>
      <c r="C1259" s="2">
        <v>1</v>
      </c>
      <c r="H1259">
        <v>32.894427999999991</v>
      </c>
      <c r="I1259" s="1">
        <v>4</v>
      </c>
      <c r="P1259">
        <v>2</v>
      </c>
      <c r="Q1259" t="str">
        <f>CONCATENATE(C1259,E1259,G1259,I1259)</f>
        <v>14</v>
      </c>
    </row>
    <row r="1260" spans="1:17" x14ac:dyDescent="0.25">
      <c r="A1260">
        <v>3265</v>
      </c>
      <c r="B1260">
        <v>16.686575999999988</v>
      </c>
      <c r="C1260" s="2">
        <v>1</v>
      </c>
      <c r="H1260">
        <v>32.894427999999991</v>
      </c>
      <c r="I1260" s="1">
        <v>4</v>
      </c>
      <c r="P1260">
        <v>2</v>
      </c>
      <c r="Q1260" t="str">
        <f>CONCATENATE(C1260,E1260,G1260,I1260)</f>
        <v>14</v>
      </c>
    </row>
    <row r="1261" spans="1:17" x14ac:dyDescent="0.25">
      <c r="A1261">
        <v>3266</v>
      </c>
      <c r="B1261">
        <v>16.686575999999988</v>
      </c>
      <c r="C1261" s="2">
        <v>1</v>
      </c>
      <c r="H1261">
        <v>32.894427999999991</v>
      </c>
      <c r="I1261" s="1">
        <v>4</v>
      </c>
      <c r="P1261">
        <v>2</v>
      </c>
      <c r="Q1261" t="str">
        <f>CONCATENATE(C1261,E1261,G1261,I1261)</f>
        <v>14</v>
      </c>
    </row>
    <row r="1262" spans="1:17" x14ac:dyDescent="0.25">
      <c r="A1262">
        <v>3267</v>
      </c>
      <c r="B1262">
        <v>16.686575999999988</v>
      </c>
      <c r="C1262" s="2">
        <v>1</v>
      </c>
      <c r="H1262">
        <v>32.894427999999991</v>
      </c>
      <c r="I1262" s="1">
        <v>4</v>
      </c>
      <c r="P1262">
        <v>2</v>
      </c>
      <c r="Q1262" t="str">
        <f>CONCATENATE(C1262,E1262,G1262,I1262)</f>
        <v>14</v>
      </c>
    </row>
    <row r="1263" spans="1:17" x14ac:dyDescent="0.25">
      <c r="A1263">
        <v>3268</v>
      </c>
      <c r="B1263">
        <v>16.686575999999988</v>
      </c>
      <c r="C1263" s="2">
        <v>1</v>
      </c>
      <c r="H1263">
        <v>32.894427999999991</v>
      </c>
      <c r="I1263" s="1">
        <v>4</v>
      </c>
      <c r="P1263">
        <v>2</v>
      </c>
      <c r="Q1263" t="str">
        <f>CONCATENATE(C1263,E1263,G1263,I1263)</f>
        <v>14</v>
      </c>
    </row>
    <row r="1264" spans="1:17" x14ac:dyDescent="0.25">
      <c r="A1264">
        <v>3269</v>
      </c>
      <c r="B1264">
        <v>16.686575999999988</v>
      </c>
      <c r="C1264" s="2">
        <v>1</v>
      </c>
      <c r="H1264">
        <v>32.894427999999991</v>
      </c>
      <c r="I1264" s="1">
        <v>4</v>
      </c>
      <c r="P1264">
        <v>2</v>
      </c>
      <c r="Q1264" t="str">
        <f>CONCATENATE(C1264,E1264,G1264,I1264)</f>
        <v>14</v>
      </c>
    </row>
    <row r="1265" spans="1:17" x14ac:dyDescent="0.25">
      <c r="A1265">
        <v>3270</v>
      </c>
      <c r="B1265">
        <v>16.686575999999988</v>
      </c>
      <c r="C1265" s="2">
        <v>1</v>
      </c>
      <c r="H1265">
        <v>32.751647999999989</v>
      </c>
      <c r="I1265" s="1">
        <v>4</v>
      </c>
      <c r="P1265">
        <v>2</v>
      </c>
      <c r="Q1265" t="str">
        <f>CONCATENATE(C1265,E1265,G1265,I1265)</f>
        <v>14</v>
      </c>
    </row>
    <row r="1266" spans="1:17" x14ac:dyDescent="0.25">
      <c r="A1266">
        <v>3271</v>
      </c>
      <c r="B1266">
        <v>16.686575999999988</v>
      </c>
      <c r="C1266" s="2">
        <v>1</v>
      </c>
      <c r="H1266">
        <v>32.751647999999989</v>
      </c>
      <c r="I1266" s="1">
        <v>4</v>
      </c>
      <c r="P1266">
        <v>2</v>
      </c>
      <c r="Q1266" t="str">
        <f>CONCATENATE(C1266,E1266,G1266,I1266)</f>
        <v>14</v>
      </c>
    </row>
    <row r="1267" spans="1:17" x14ac:dyDescent="0.25">
      <c r="A1267">
        <v>3272</v>
      </c>
      <c r="B1267">
        <v>16.686575999999988</v>
      </c>
      <c r="C1267" s="2">
        <v>1</v>
      </c>
      <c r="H1267">
        <v>32.751647999999989</v>
      </c>
      <c r="I1267" s="1">
        <v>4</v>
      </c>
      <c r="P1267">
        <v>2</v>
      </c>
      <c r="Q1267" t="str">
        <f>CONCATENATE(C1267,E1267,G1267,I1267)</f>
        <v>14</v>
      </c>
    </row>
    <row r="1268" spans="1:17" x14ac:dyDescent="0.25">
      <c r="A1268">
        <v>3273</v>
      </c>
      <c r="B1268">
        <v>16.686575999999988</v>
      </c>
      <c r="C1268" s="2">
        <v>1</v>
      </c>
      <c r="H1268">
        <v>32.751647999999989</v>
      </c>
      <c r="I1268" s="1">
        <v>4</v>
      </c>
      <c r="P1268">
        <v>2</v>
      </c>
      <c r="Q1268" t="str">
        <f>CONCATENATE(C1268,E1268,G1268,I1268)</f>
        <v>14</v>
      </c>
    </row>
    <row r="1269" spans="1:17" x14ac:dyDescent="0.25">
      <c r="A1269">
        <v>3274</v>
      </c>
      <c r="B1269">
        <v>16.686575999999988</v>
      </c>
      <c r="C1269" s="2">
        <v>1</v>
      </c>
      <c r="H1269">
        <v>32.751647999999989</v>
      </c>
      <c r="I1269" s="1">
        <v>4</v>
      </c>
      <c r="P1269">
        <v>2</v>
      </c>
      <c r="Q1269" t="str">
        <f>CONCATENATE(C1269,E1269,G1269,I1269)</f>
        <v>14</v>
      </c>
    </row>
    <row r="1270" spans="1:17" x14ac:dyDescent="0.25">
      <c r="A1270">
        <v>3275</v>
      </c>
      <c r="B1270">
        <v>16.686575999999988</v>
      </c>
      <c r="C1270" s="2">
        <v>1</v>
      </c>
      <c r="H1270">
        <v>32.751647999999989</v>
      </c>
      <c r="I1270" s="1">
        <v>4</v>
      </c>
      <c r="P1270">
        <v>2</v>
      </c>
      <c r="Q1270" t="str">
        <f>CONCATENATE(C1270,E1270,G1270,I1270)</f>
        <v>14</v>
      </c>
    </row>
    <row r="1271" spans="1:17" x14ac:dyDescent="0.25">
      <c r="A1271">
        <v>3276</v>
      </c>
      <c r="B1271">
        <v>16.686575999999988</v>
      </c>
      <c r="C1271" s="2">
        <v>1</v>
      </c>
      <c r="H1271">
        <v>32.751647999999989</v>
      </c>
      <c r="I1271" s="1">
        <v>4</v>
      </c>
      <c r="P1271">
        <v>2</v>
      </c>
      <c r="Q1271" t="str">
        <f>CONCATENATE(C1271,E1271,G1271,I1271)</f>
        <v>14</v>
      </c>
    </row>
    <row r="1272" spans="1:17" x14ac:dyDescent="0.25">
      <c r="A1272">
        <v>3277</v>
      </c>
      <c r="B1272">
        <v>16.686575999999988</v>
      </c>
      <c r="C1272" s="2">
        <v>1</v>
      </c>
      <c r="H1272">
        <v>32.751647999999989</v>
      </c>
      <c r="I1272" s="1">
        <v>4</v>
      </c>
      <c r="P1272">
        <v>2</v>
      </c>
      <c r="Q1272" t="str">
        <f>CONCATENATE(C1272,E1272,G1272,I1272)</f>
        <v>14</v>
      </c>
    </row>
    <row r="1273" spans="1:17" x14ac:dyDescent="0.25">
      <c r="A1273">
        <v>3278</v>
      </c>
      <c r="B1273">
        <v>16.686575999999988</v>
      </c>
      <c r="C1273" s="2">
        <v>1</v>
      </c>
      <c r="H1273">
        <v>32.751647999999989</v>
      </c>
      <c r="I1273" s="1">
        <v>4</v>
      </c>
      <c r="P1273">
        <v>2</v>
      </c>
      <c r="Q1273" t="str">
        <f>CONCATENATE(C1273,E1273,G1273,I1273)</f>
        <v>14</v>
      </c>
    </row>
    <row r="1274" spans="1:17" x14ac:dyDescent="0.25">
      <c r="A1274">
        <v>3279</v>
      </c>
      <c r="B1274">
        <v>16.686575999999988</v>
      </c>
      <c r="C1274" s="2">
        <v>1</v>
      </c>
      <c r="P1274">
        <v>1</v>
      </c>
      <c r="Q1274" t="str">
        <f>CONCATENATE(C1274,E1274,G1274,I1274)</f>
        <v>1</v>
      </c>
    </row>
    <row r="1275" spans="1:17" x14ac:dyDescent="0.25">
      <c r="A1275">
        <v>3280</v>
      </c>
      <c r="B1275">
        <v>16.686575999999988</v>
      </c>
      <c r="C1275" s="2">
        <v>1</v>
      </c>
      <c r="P1275">
        <v>1</v>
      </c>
      <c r="Q1275" t="str">
        <f>CONCATENATE(C1275,E1275,G1275,I1275)</f>
        <v>1</v>
      </c>
    </row>
    <row r="1276" spans="1:17" x14ac:dyDescent="0.25">
      <c r="A1276">
        <v>3281</v>
      </c>
      <c r="B1276">
        <v>16.686575999999988</v>
      </c>
      <c r="C1276" s="2">
        <v>1</v>
      </c>
      <c r="D1276">
        <v>9.0467369999999931</v>
      </c>
      <c r="E1276" s="4">
        <v>2</v>
      </c>
      <c r="P1276">
        <v>2</v>
      </c>
      <c r="Q1276" t="str">
        <f>CONCATENATE(C1276,E1276,G1276,I1276)</f>
        <v>12</v>
      </c>
    </row>
    <row r="1277" spans="1:17" x14ac:dyDescent="0.25">
      <c r="A1277">
        <v>3282</v>
      </c>
      <c r="B1277">
        <v>16.686575999999988</v>
      </c>
      <c r="C1277" s="2">
        <v>1</v>
      </c>
      <c r="D1277">
        <v>9.0467369999999931</v>
      </c>
      <c r="E1277" s="4">
        <v>2</v>
      </c>
      <c r="P1277">
        <v>2</v>
      </c>
      <c r="Q1277" t="str">
        <f>CONCATENATE(C1277,E1277,G1277,I1277)</f>
        <v>12</v>
      </c>
    </row>
    <row r="1278" spans="1:17" x14ac:dyDescent="0.25">
      <c r="A1278">
        <v>3283</v>
      </c>
      <c r="B1278">
        <v>16.686575999999988</v>
      </c>
      <c r="C1278" s="2">
        <v>1</v>
      </c>
      <c r="D1278">
        <v>9.0467369999999931</v>
      </c>
      <c r="E1278" s="4">
        <v>2</v>
      </c>
      <c r="P1278">
        <v>2</v>
      </c>
      <c r="Q1278" t="str">
        <f>CONCATENATE(C1278,E1278,G1278,I1278)</f>
        <v>12</v>
      </c>
    </row>
    <row r="1279" spans="1:17" x14ac:dyDescent="0.25">
      <c r="A1279">
        <v>3284</v>
      </c>
      <c r="D1279">
        <v>9.0467369999999931</v>
      </c>
      <c r="E1279" s="4">
        <v>2</v>
      </c>
      <c r="F1279">
        <v>21.684535999999994</v>
      </c>
      <c r="G1279" s="3">
        <v>3</v>
      </c>
      <c r="P1279">
        <v>2</v>
      </c>
      <c r="Q1279" t="str">
        <f>CONCATENATE(C1279,E1279,G1279,I1279)</f>
        <v>23</v>
      </c>
    </row>
    <row r="1280" spans="1:17" x14ac:dyDescent="0.25">
      <c r="A1280">
        <v>3285</v>
      </c>
      <c r="D1280">
        <v>9.0467369999999931</v>
      </c>
      <c r="E1280" s="4">
        <v>2</v>
      </c>
      <c r="F1280">
        <v>21.684535999999994</v>
      </c>
      <c r="G1280" s="3">
        <v>3</v>
      </c>
      <c r="P1280">
        <v>2</v>
      </c>
      <c r="Q1280" t="str">
        <f>CONCATENATE(C1280,E1280,G1280,I1280)</f>
        <v>23</v>
      </c>
    </row>
    <row r="1281" spans="1:17" x14ac:dyDescent="0.25">
      <c r="A1281">
        <v>3286</v>
      </c>
      <c r="D1281">
        <v>9.0467369999999931</v>
      </c>
      <c r="E1281" s="4">
        <v>2</v>
      </c>
      <c r="F1281">
        <v>21.684535999999994</v>
      </c>
      <c r="G1281" s="3">
        <v>3</v>
      </c>
      <c r="P1281">
        <v>2</v>
      </c>
      <c r="Q1281" t="str">
        <f>CONCATENATE(C1281,E1281,G1281,I1281)</f>
        <v>23</v>
      </c>
    </row>
    <row r="1282" spans="1:17" x14ac:dyDescent="0.25">
      <c r="A1282">
        <v>3287</v>
      </c>
      <c r="D1282">
        <v>9.0467369999999931</v>
      </c>
      <c r="E1282" s="4">
        <v>2</v>
      </c>
      <c r="F1282">
        <v>21.684535999999994</v>
      </c>
      <c r="G1282" s="3">
        <v>3</v>
      </c>
      <c r="P1282">
        <v>2</v>
      </c>
      <c r="Q1282" t="str">
        <f>CONCATENATE(C1282,E1282,G1282,I1282)</f>
        <v>23</v>
      </c>
    </row>
    <row r="1283" spans="1:17" x14ac:dyDescent="0.25">
      <c r="A1283">
        <v>3288</v>
      </c>
      <c r="D1283">
        <v>9.0467369999999931</v>
      </c>
      <c r="E1283" s="4">
        <v>2</v>
      </c>
      <c r="F1283">
        <v>21.684535999999994</v>
      </c>
      <c r="G1283" s="3">
        <v>3</v>
      </c>
      <c r="P1283">
        <v>2</v>
      </c>
      <c r="Q1283" t="str">
        <f>CONCATENATE(C1283,E1283,G1283,I1283)</f>
        <v>23</v>
      </c>
    </row>
    <row r="1284" spans="1:17" x14ac:dyDescent="0.25">
      <c r="A1284">
        <v>3289</v>
      </c>
      <c r="D1284">
        <v>9.0467369999999931</v>
      </c>
      <c r="E1284" s="4">
        <v>2</v>
      </c>
      <c r="F1284">
        <v>21.684535999999994</v>
      </c>
      <c r="G1284" s="3">
        <v>3</v>
      </c>
      <c r="P1284">
        <v>2</v>
      </c>
      <c r="Q1284" t="str">
        <f>CONCATENATE(C1284,E1284,G1284,I1284)</f>
        <v>23</v>
      </c>
    </row>
    <row r="1285" spans="1:17" x14ac:dyDescent="0.25">
      <c r="A1285">
        <v>3290</v>
      </c>
      <c r="D1285">
        <v>9.0467369999999931</v>
      </c>
      <c r="E1285" s="4">
        <v>2</v>
      </c>
      <c r="F1285">
        <v>21.684535999999994</v>
      </c>
      <c r="G1285" s="3">
        <v>3</v>
      </c>
      <c r="P1285">
        <v>2</v>
      </c>
      <c r="Q1285" t="str">
        <f>CONCATENATE(C1285,E1285,G1285,I1285)</f>
        <v>23</v>
      </c>
    </row>
    <row r="1286" spans="1:17" x14ac:dyDescent="0.25">
      <c r="A1286">
        <v>3291</v>
      </c>
      <c r="D1286">
        <v>9.0467369999999931</v>
      </c>
      <c r="E1286" s="4">
        <v>2</v>
      </c>
      <c r="F1286">
        <v>21.684535999999994</v>
      </c>
      <c r="G1286" s="3">
        <v>3</v>
      </c>
      <c r="P1286">
        <v>2</v>
      </c>
      <c r="Q1286" t="str">
        <f>CONCATENATE(C1286,E1286,G1286,I1286)</f>
        <v>23</v>
      </c>
    </row>
    <row r="1287" spans="1:17" x14ac:dyDescent="0.25">
      <c r="A1287">
        <v>3292</v>
      </c>
      <c r="D1287">
        <v>9.0467369999999931</v>
      </c>
      <c r="E1287" s="4">
        <v>2</v>
      </c>
      <c r="F1287">
        <v>21.684535999999994</v>
      </c>
      <c r="G1287" s="3">
        <v>3</v>
      </c>
      <c r="P1287">
        <v>2</v>
      </c>
      <c r="Q1287" t="str">
        <f>CONCATENATE(C1287,E1287,G1287,I1287)</f>
        <v>23</v>
      </c>
    </row>
    <row r="1288" spans="1:17" x14ac:dyDescent="0.25">
      <c r="A1288">
        <v>3293</v>
      </c>
      <c r="D1288">
        <v>9.0467369999999931</v>
      </c>
      <c r="E1288" s="4">
        <v>2</v>
      </c>
      <c r="F1288">
        <v>21.684535999999994</v>
      </c>
      <c r="G1288" s="3">
        <v>3</v>
      </c>
      <c r="P1288">
        <v>2</v>
      </c>
      <c r="Q1288" t="str">
        <f>CONCATENATE(C1288,E1288,G1288,I1288)</f>
        <v>23</v>
      </c>
    </row>
    <row r="1289" spans="1:17" x14ac:dyDescent="0.25">
      <c r="A1289">
        <v>3294</v>
      </c>
      <c r="J1289">
        <v>4.2629469999999969</v>
      </c>
      <c r="K1289" t="s">
        <v>22</v>
      </c>
      <c r="Q1289" t="str">
        <f>CONCATENATE(C1289,E1289,G1289,I1289)</f>
        <v/>
      </c>
    </row>
    <row r="1290" spans="1:17" x14ac:dyDescent="0.25">
      <c r="A1290">
        <v>3391</v>
      </c>
      <c r="Q1290" t="str">
        <f>CONCATENATE(C1290,E1290,G1290,I1290)</f>
        <v/>
      </c>
    </row>
    <row r="1291" spans="1:17" x14ac:dyDescent="0.25">
      <c r="A1291">
        <v>3392</v>
      </c>
      <c r="Q1291" t="str">
        <f>CONCATENATE(C1291,E1291,G1291,I1291)</f>
        <v/>
      </c>
    </row>
    <row r="1292" spans="1:17" x14ac:dyDescent="0.25">
      <c r="A1292">
        <v>3393</v>
      </c>
      <c r="J1292">
        <v>5.5481869999999986</v>
      </c>
      <c r="K1292" t="s">
        <v>22</v>
      </c>
      <c r="Q1292" t="str">
        <f>CONCATENATE(C1292,E1292,G1292,I1292)</f>
        <v/>
      </c>
    </row>
    <row r="1293" spans="1:17" x14ac:dyDescent="0.25">
      <c r="A1293">
        <v>3394</v>
      </c>
      <c r="Q1293" t="str">
        <f>CONCATENATE(C1293,E1293,G1293,I1293)</f>
        <v/>
      </c>
    </row>
    <row r="1294" spans="1:17" x14ac:dyDescent="0.25">
      <c r="A1294">
        <v>3395</v>
      </c>
      <c r="Q1294" t="str">
        <f>CONCATENATE(C1294,E1294,G1294,I1294)</f>
        <v/>
      </c>
    </row>
    <row r="1295" spans="1:17" x14ac:dyDescent="0.25">
      <c r="A1295">
        <v>3396</v>
      </c>
      <c r="Q1295" t="str">
        <f>CONCATENATE(C1295,E1295,G1295,I1295)</f>
        <v/>
      </c>
    </row>
    <row r="1296" spans="1:17" x14ac:dyDescent="0.25">
      <c r="A1296">
        <v>3397</v>
      </c>
      <c r="Q1296" t="str">
        <f>CONCATENATE(C1296,E1296,G1296,I1296)</f>
        <v/>
      </c>
    </row>
    <row r="1297" spans="1:17" x14ac:dyDescent="0.25">
      <c r="A1297">
        <v>3398</v>
      </c>
      <c r="Q1297" t="str">
        <f>CONCATENATE(C1297,E1297,G1297,I1297)</f>
        <v/>
      </c>
    </row>
    <row r="1298" spans="1:17" x14ac:dyDescent="0.25">
      <c r="A1298">
        <v>3399</v>
      </c>
      <c r="Q1298" t="str">
        <f>CONCATENATE(C1298,E1298,G1298,I1298)</f>
        <v/>
      </c>
    </row>
    <row r="1299" spans="1:17" x14ac:dyDescent="0.25">
      <c r="A1299">
        <v>3400</v>
      </c>
      <c r="F1299">
        <v>34.250945999999999</v>
      </c>
      <c r="G1299" s="3">
        <v>3</v>
      </c>
      <c r="P1299">
        <v>1</v>
      </c>
      <c r="Q1299" t="str">
        <f>CONCATENATE(C1299,E1299,G1299,I1299)</f>
        <v>3</v>
      </c>
    </row>
    <row r="1300" spans="1:17" x14ac:dyDescent="0.25">
      <c r="A1300">
        <v>3401</v>
      </c>
      <c r="F1300">
        <v>34.250945999999999</v>
      </c>
      <c r="G1300" s="3">
        <v>3</v>
      </c>
      <c r="P1300">
        <v>1</v>
      </c>
      <c r="Q1300" t="str">
        <f>CONCATENATE(C1300,E1300,G1300,I1300)</f>
        <v>3</v>
      </c>
    </row>
    <row r="1301" spans="1:17" x14ac:dyDescent="0.25">
      <c r="A1301">
        <v>3402</v>
      </c>
      <c r="F1301">
        <v>34.250945999999999</v>
      </c>
      <c r="G1301" s="3">
        <v>3</v>
      </c>
      <c r="P1301">
        <v>1</v>
      </c>
      <c r="Q1301" t="str">
        <f>CONCATENATE(C1301,E1301,G1301,I1301)</f>
        <v>3</v>
      </c>
    </row>
    <row r="1302" spans="1:17" x14ac:dyDescent="0.25">
      <c r="A1302">
        <v>3403</v>
      </c>
      <c r="F1302">
        <v>34.250945999999999</v>
      </c>
      <c r="G1302" s="3">
        <v>3</v>
      </c>
      <c r="P1302">
        <v>1</v>
      </c>
      <c r="Q1302" t="str">
        <f>CONCATENATE(C1302,E1302,G1302,I1302)</f>
        <v>3</v>
      </c>
    </row>
    <row r="1303" spans="1:17" x14ac:dyDescent="0.25">
      <c r="A1303">
        <v>3404</v>
      </c>
      <c r="D1303">
        <v>50.387408999999991</v>
      </c>
      <c r="E1303" s="4">
        <v>2</v>
      </c>
      <c r="F1303">
        <v>34.250945999999999</v>
      </c>
      <c r="G1303" s="3">
        <v>3</v>
      </c>
      <c r="P1303">
        <v>2</v>
      </c>
      <c r="Q1303" t="str">
        <f>CONCATENATE(C1303,E1303,G1303,I1303)</f>
        <v>23</v>
      </c>
    </row>
    <row r="1304" spans="1:17" x14ac:dyDescent="0.25">
      <c r="A1304">
        <v>3405</v>
      </c>
      <c r="D1304">
        <v>50.387408999999991</v>
      </c>
      <c r="E1304" s="4">
        <v>2</v>
      </c>
      <c r="F1304">
        <v>34.250945999999999</v>
      </c>
      <c r="G1304" s="3">
        <v>3</v>
      </c>
      <c r="P1304">
        <v>2</v>
      </c>
      <c r="Q1304" t="str">
        <f>CONCATENATE(C1304,E1304,G1304,I1304)</f>
        <v>23</v>
      </c>
    </row>
    <row r="1305" spans="1:17" x14ac:dyDescent="0.25">
      <c r="A1305">
        <v>3406</v>
      </c>
      <c r="D1305">
        <v>50.387408999999991</v>
      </c>
      <c r="E1305" s="4">
        <v>2</v>
      </c>
      <c r="F1305">
        <v>34.250945999999999</v>
      </c>
      <c r="G1305" s="3">
        <v>3</v>
      </c>
      <c r="P1305">
        <v>2</v>
      </c>
      <c r="Q1305" t="str">
        <f>CONCATENATE(C1305,E1305,G1305,I1305)</f>
        <v>23</v>
      </c>
    </row>
    <row r="1306" spans="1:17" x14ac:dyDescent="0.25">
      <c r="A1306">
        <v>3407</v>
      </c>
      <c r="D1306">
        <v>50.387408999999991</v>
      </c>
      <c r="E1306" s="4">
        <v>2</v>
      </c>
      <c r="F1306">
        <v>34.250945999999999</v>
      </c>
      <c r="G1306" s="3">
        <v>3</v>
      </c>
      <c r="P1306">
        <v>2</v>
      </c>
      <c r="Q1306" t="str">
        <f>CONCATENATE(C1306,E1306,G1306,I1306)</f>
        <v>23</v>
      </c>
    </row>
    <row r="1307" spans="1:17" x14ac:dyDescent="0.25">
      <c r="A1307">
        <v>3408</v>
      </c>
      <c r="D1307">
        <v>50.387408999999991</v>
      </c>
      <c r="E1307" s="4">
        <v>2</v>
      </c>
      <c r="F1307">
        <v>34.250945999999999</v>
      </c>
      <c r="G1307" s="3">
        <v>3</v>
      </c>
      <c r="P1307">
        <v>2</v>
      </c>
      <c r="Q1307" t="str">
        <f>CONCATENATE(C1307,E1307,G1307,I1307)</f>
        <v>23</v>
      </c>
    </row>
    <row r="1308" spans="1:17" x14ac:dyDescent="0.25">
      <c r="A1308">
        <v>3409</v>
      </c>
      <c r="D1308">
        <v>50.387408999999991</v>
      </c>
      <c r="E1308" s="4">
        <v>2</v>
      </c>
      <c r="F1308">
        <v>34.250945999999999</v>
      </c>
      <c r="G1308" s="3">
        <v>3</v>
      </c>
      <c r="P1308">
        <v>2</v>
      </c>
      <c r="Q1308" t="str">
        <f>CONCATENATE(C1308,E1308,G1308,I1308)</f>
        <v>23</v>
      </c>
    </row>
    <row r="1309" spans="1:17" x14ac:dyDescent="0.25">
      <c r="A1309">
        <v>3410</v>
      </c>
      <c r="D1309">
        <v>50.387408999999991</v>
      </c>
      <c r="E1309" s="4">
        <v>2</v>
      </c>
      <c r="F1309">
        <v>34.250945999999999</v>
      </c>
      <c r="G1309" s="3">
        <v>3</v>
      </c>
      <c r="P1309">
        <v>2</v>
      </c>
      <c r="Q1309" t="str">
        <f>CONCATENATE(C1309,E1309,G1309,I1309)</f>
        <v>23</v>
      </c>
    </row>
    <row r="1310" spans="1:17" x14ac:dyDescent="0.25">
      <c r="A1310">
        <v>3411</v>
      </c>
      <c r="D1310">
        <v>50.387408999999991</v>
      </c>
      <c r="E1310" s="4">
        <v>2</v>
      </c>
      <c r="F1310">
        <v>34.250945999999999</v>
      </c>
      <c r="G1310" s="3">
        <v>3</v>
      </c>
      <c r="P1310">
        <v>2</v>
      </c>
      <c r="Q1310" t="str">
        <f>CONCATENATE(C1310,E1310,G1310,I1310)</f>
        <v>23</v>
      </c>
    </row>
    <row r="1311" spans="1:17" x14ac:dyDescent="0.25">
      <c r="A1311">
        <v>3412</v>
      </c>
      <c r="D1311">
        <v>50.387408999999991</v>
      </c>
      <c r="E1311" s="4">
        <v>2</v>
      </c>
      <c r="F1311">
        <v>34.536616999999993</v>
      </c>
      <c r="G1311" s="3">
        <v>3</v>
      </c>
      <c r="P1311">
        <v>2</v>
      </c>
      <c r="Q1311" t="str">
        <f>CONCATENATE(C1311,E1311,G1311,I1311)</f>
        <v>23</v>
      </c>
    </row>
    <row r="1312" spans="1:17" x14ac:dyDescent="0.25">
      <c r="A1312">
        <v>3413</v>
      </c>
      <c r="D1312">
        <v>50.387408999999991</v>
      </c>
      <c r="E1312" s="4">
        <v>2</v>
      </c>
      <c r="F1312">
        <v>34.679396999999994</v>
      </c>
      <c r="G1312" s="3">
        <v>3</v>
      </c>
      <c r="P1312">
        <v>2</v>
      </c>
      <c r="Q1312" t="str">
        <f>CONCATENATE(C1312,E1312,G1312,I1312)</f>
        <v>23</v>
      </c>
    </row>
    <row r="1313" spans="1:17" x14ac:dyDescent="0.25">
      <c r="A1313">
        <v>3414</v>
      </c>
      <c r="D1313">
        <v>50.387408999999991</v>
      </c>
      <c r="E1313" s="4">
        <v>2</v>
      </c>
      <c r="F1313">
        <v>34.750784999999993</v>
      </c>
      <c r="G1313" s="3">
        <v>3</v>
      </c>
      <c r="P1313">
        <v>2</v>
      </c>
      <c r="Q1313" t="str">
        <f>CONCATENATE(C1313,E1313,G1313,I1313)</f>
        <v>23</v>
      </c>
    </row>
    <row r="1314" spans="1:17" x14ac:dyDescent="0.25">
      <c r="A1314">
        <v>3415</v>
      </c>
      <c r="D1314">
        <v>50.387408999999991</v>
      </c>
      <c r="E1314" s="4">
        <v>2</v>
      </c>
      <c r="F1314">
        <v>35.17924099999999</v>
      </c>
      <c r="G1314" s="3">
        <v>3</v>
      </c>
      <c r="H1314">
        <v>45.10377299999999</v>
      </c>
      <c r="I1314" s="1">
        <v>4</v>
      </c>
      <c r="P1314">
        <v>3</v>
      </c>
      <c r="Q1314" t="str">
        <f>CONCATENATE(C1314,E1314,G1314,I1314)</f>
        <v>234</v>
      </c>
    </row>
    <row r="1315" spans="1:17" x14ac:dyDescent="0.25">
      <c r="A1315">
        <v>3416</v>
      </c>
      <c r="D1315">
        <v>50.387408999999991</v>
      </c>
      <c r="E1315" s="4">
        <v>2</v>
      </c>
      <c r="H1315">
        <v>45.10377299999999</v>
      </c>
      <c r="I1315" s="1">
        <v>4</v>
      </c>
      <c r="P1315">
        <v>2</v>
      </c>
      <c r="Q1315" t="str">
        <f>CONCATENATE(C1315,E1315,G1315,I1315)</f>
        <v>24</v>
      </c>
    </row>
    <row r="1316" spans="1:17" x14ac:dyDescent="0.25">
      <c r="A1316">
        <v>3417</v>
      </c>
      <c r="D1316">
        <v>50.815859999999994</v>
      </c>
      <c r="E1316" s="4">
        <v>2</v>
      </c>
      <c r="H1316">
        <v>45.10377299999999</v>
      </c>
      <c r="I1316" s="1">
        <v>4</v>
      </c>
      <c r="P1316">
        <v>2</v>
      </c>
      <c r="Q1316" t="str">
        <f>CONCATENATE(C1316,E1316,G1316,I1316)</f>
        <v>24</v>
      </c>
    </row>
    <row r="1317" spans="1:17" x14ac:dyDescent="0.25">
      <c r="A1317">
        <v>3418</v>
      </c>
      <c r="H1317">
        <v>45.10377299999999</v>
      </c>
      <c r="I1317" s="1">
        <v>4</v>
      </c>
      <c r="P1317">
        <v>1</v>
      </c>
      <c r="Q1317" t="str">
        <f>CONCATENATE(C1317,E1317,G1317,I1317)</f>
        <v>4</v>
      </c>
    </row>
    <row r="1318" spans="1:17" x14ac:dyDescent="0.25">
      <c r="A1318">
        <v>3419</v>
      </c>
      <c r="H1318">
        <v>45.10377299999999</v>
      </c>
      <c r="I1318" s="1">
        <v>4</v>
      </c>
      <c r="P1318">
        <v>1</v>
      </c>
      <c r="Q1318" t="str">
        <f>CONCATENATE(C1318,E1318,G1318,I1318)</f>
        <v>4</v>
      </c>
    </row>
    <row r="1319" spans="1:17" x14ac:dyDescent="0.25">
      <c r="A1319">
        <v>3420</v>
      </c>
      <c r="H1319">
        <v>45.10377299999999</v>
      </c>
      <c r="I1319" s="1">
        <v>4</v>
      </c>
      <c r="P1319">
        <v>1</v>
      </c>
      <c r="Q1319" t="str">
        <f>CONCATENATE(C1319,E1319,G1319,I1319)</f>
        <v>4</v>
      </c>
    </row>
    <row r="1320" spans="1:17" x14ac:dyDescent="0.25">
      <c r="A1320">
        <v>3421</v>
      </c>
      <c r="B1320">
        <v>64.259751999999992</v>
      </c>
      <c r="C1320" s="2">
        <v>1</v>
      </c>
      <c r="H1320">
        <v>45.10377299999999</v>
      </c>
      <c r="I1320" s="1">
        <v>4</v>
      </c>
      <c r="P1320">
        <v>2</v>
      </c>
      <c r="Q1320" t="str">
        <f>CONCATENATE(C1320,E1320,G1320,I1320)</f>
        <v>14</v>
      </c>
    </row>
    <row r="1321" spans="1:17" x14ac:dyDescent="0.25">
      <c r="A1321">
        <v>3422</v>
      </c>
      <c r="B1321">
        <v>64.259751999999992</v>
      </c>
      <c r="C1321" s="2">
        <v>1</v>
      </c>
      <c r="H1321">
        <v>45.246550999999997</v>
      </c>
      <c r="I1321" s="1">
        <v>4</v>
      </c>
      <c r="P1321">
        <v>2</v>
      </c>
      <c r="Q1321" t="str">
        <f>CONCATENATE(C1321,E1321,G1321,I1321)</f>
        <v>14</v>
      </c>
    </row>
    <row r="1322" spans="1:17" x14ac:dyDescent="0.25">
      <c r="A1322">
        <v>3423</v>
      </c>
      <c r="B1322">
        <v>64.259751999999992</v>
      </c>
      <c r="C1322" s="2">
        <v>1</v>
      </c>
      <c r="H1322">
        <v>45.246550999999997</v>
      </c>
      <c r="I1322" s="1">
        <v>4</v>
      </c>
      <c r="P1322">
        <v>2</v>
      </c>
      <c r="Q1322" t="str">
        <f>CONCATENATE(C1322,E1322,G1322,I1322)</f>
        <v>14</v>
      </c>
    </row>
    <row r="1323" spans="1:17" x14ac:dyDescent="0.25">
      <c r="A1323">
        <v>3424</v>
      </c>
      <c r="B1323">
        <v>64.259751999999992</v>
      </c>
      <c r="C1323" s="2">
        <v>1</v>
      </c>
      <c r="H1323">
        <v>45.532225999999994</v>
      </c>
      <c r="I1323" s="1">
        <v>4</v>
      </c>
      <c r="P1323">
        <v>2</v>
      </c>
      <c r="Q1323" t="str">
        <f>CONCATENATE(C1323,E1323,G1323,I1323)</f>
        <v>14</v>
      </c>
    </row>
    <row r="1324" spans="1:17" x14ac:dyDescent="0.25">
      <c r="A1324">
        <v>3425</v>
      </c>
      <c r="B1324">
        <v>64.259751999999992</v>
      </c>
      <c r="C1324" s="2">
        <v>1</v>
      </c>
      <c r="H1324">
        <v>45.532225999999994</v>
      </c>
      <c r="I1324" s="1">
        <v>4</v>
      </c>
      <c r="P1324">
        <v>2</v>
      </c>
      <c r="Q1324" t="str">
        <f>CONCATENATE(C1324,E1324,G1324,I1324)</f>
        <v>14</v>
      </c>
    </row>
    <row r="1325" spans="1:17" x14ac:dyDescent="0.25">
      <c r="A1325">
        <v>3426</v>
      </c>
      <c r="B1325">
        <v>64.259751999999992</v>
      </c>
      <c r="C1325" s="2">
        <v>1</v>
      </c>
      <c r="H1325">
        <v>45.532225999999994</v>
      </c>
      <c r="I1325" s="1">
        <v>4</v>
      </c>
      <c r="P1325">
        <v>2</v>
      </c>
      <c r="Q1325" t="str">
        <f>CONCATENATE(C1325,E1325,G1325,I1325)</f>
        <v>14</v>
      </c>
    </row>
    <row r="1326" spans="1:17" x14ac:dyDescent="0.25">
      <c r="A1326">
        <v>3427</v>
      </c>
      <c r="B1326">
        <v>64.259751999999992</v>
      </c>
      <c r="C1326" s="2">
        <v>1</v>
      </c>
      <c r="H1326">
        <v>45.746394999999993</v>
      </c>
      <c r="I1326" s="1">
        <v>4</v>
      </c>
      <c r="P1326">
        <v>2</v>
      </c>
      <c r="Q1326" t="str">
        <f>CONCATENATE(C1326,E1326,G1326,I1326)</f>
        <v>14</v>
      </c>
    </row>
    <row r="1327" spans="1:17" x14ac:dyDescent="0.25">
      <c r="A1327">
        <v>3428</v>
      </c>
      <c r="B1327">
        <v>64.259751999999992</v>
      </c>
      <c r="C1327" s="2">
        <v>1</v>
      </c>
      <c r="H1327">
        <v>45.746394999999993</v>
      </c>
      <c r="I1327" s="1">
        <v>4</v>
      </c>
      <c r="P1327">
        <v>2</v>
      </c>
      <c r="Q1327" t="str">
        <f>CONCATENATE(C1327,E1327,G1327,I1327)</f>
        <v>14</v>
      </c>
    </row>
    <row r="1328" spans="1:17" x14ac:dyDescent="0.25">
      <c r="A1328">
        <v>3429</v>
      </c>
      <c r="B1328">
        <v>64.259751999999992</v>
      </c>
      <c r="C1328" s="2">
        <v>1</v>
      </c>
      <c r="H1328">
        <v>46.103457999999989</v>
      </c>
      <c r="I1328" s="1">
        <v>4</v>
      </c>
      <c r="P1328">
        <v>2</v>
      </c>
      <c r="Q1328" t="str">
        <f>CONCATENATE(C1328,E1328,G1328,I1328)</f>
        <v>14</v>
      </c>
    </row>
    <row r="1329" spans="1:17" x14ac:dyDescent="0.25">
      <c r="A1329">
        <v>3430</v>
      </c>
      <c r="B1329">
        <v>64.259751999999992</v>
      </c>
      <c r="C1329" s="2">
        <v>1</v>
      </c>
      <c r="H1329">
        <v>46.317626999999995</v>
      </c>
      <c r="I1329" s="1">
        <v>4</v>
      </c>
      <c r="P1329">
        <v>2</v>
      </c>
      <c r="Q1329" t="str">
        <f>CONCATENATE(C1329,E1329,G1329,I1329)</f>
        <v>14</v>
      </c>
    </row>
    <row r="1330" spans="1:17" x14ac:dyDescent="0.25">
      <c r="A1330">
        <v>3431</v>
      </c>
      <c r="B1330">
        <v>64.259751999999992</v>
      </c>
      <c r="C1330" s="2">
        <v>1</v>
      </c>
      <c r="H1330">
        <v>46.603182999999994</v>
      </c>
      <c r="I1330" s="1">
        <v>4</v>
      </c>
      <c r="P1330">
        <v>2</v>
      </c>
      <c r="Q1330" t="str">
        <f>CONCATENATE(C1330,E1330,G1330,I1330)</f>
        <v>14</v>
      </c>
    </row>
    <row r="1331" spans="1:17" x14ac:dyDescent="0.25">
      <c r="A1331">
        <v>3432</v>
      </c>
      <c r="B1331">
        <v>64.259751999999992</v>
      </c>
      <c r="C1331" s="2">
        <v>1</v>
      </c>
      <c r="H1331">
        <v>47.317194999999998</v>
      </c>
      <c r="I1331" s="1">
        <v>4</v>
      </c>
      <c r="P1331">
        <v>2</v>
      </c>
      <c r="Q1331" t="str">
        <f>CONCATENATE(C1331,E1331,G1331,I1331)</f>
        <v>14</v>
      </c>
    </row>
    <row r="1332" spans="1:17" x14ac:dyDescent="0.25">
      <c r="A1332">
        <v>3433</v>
      </c>
      <c r="B1332">
        <v>64.259751999999992</v>
      </c>
      <c r="C1332" s="2">
        <v>1</v>
      </c>
      <c r="P1332">
        <v>1</v>
      </c>
      <c r="Q1332" t="str">
        <f>CONCATENATE(C1332,E1332,G1332,I1332)</f>
        <v>1</v>
      </c>
    </row>
    <row r="1333" spans="1:17" x14ac:dyDescent="0.25">
      <c r="A1333">
        <v>3434</v>
      </c>
      <c r="B1333">
        <v>64.259751999999992</v>
      </c>
      <c r="C1333" s="2">
        <v>1</v>
      </c>
      <c r="F1333">
        <v>57.598791999999996</v>
      </c>
      <c r="G1333" s="3">
        <v>3</v>
      </c>
      <c r="P1333">
        <v>2</v>
      </c>
      <c r="Q1333" t="str">
        <f>CONCATENATE(C1333,E1333,G1333,I1333)</f>
        <v>13</v>
      </c>
    </row>
    <row r="1334" spans="1:17" x14ac:dyDescent="0.25">
      <c r="A1334">
        <v>3435</v>
      </c>
      <c r="B1334">
        <v>64.259751999999992</v>
      </c>
      <c r="C1334" s="2">
        <v>1</v>
      </c>
      <c r="F1334">
        <v>57.598791999999996</v>
      </c>
      <c r="G1334" s="3">
        <v>3</v>
      </c>
      <c r="P1334">
        <v>2</v>
      </c>
      <c r="Q1334" t="str">
        <f>CONCATENATE(C1334,E1334,G1334,I1334)</f>
        <v>13</v>
      </c>
    </row>
    <row r="1335" spans="1:17" x14ac:dyDescent="0.25">
      <c r="A1335">
        <v>3436</v>
      </c>
      <c r="F1335">
        <v>57.598791999999996</v>
      </c>
      <c r="G1335" s="3">
        <v>3</v>
      </c>
      <c r="P1335">
        <v>1</v>
      </c>
      <c r="Q1335" t="str">
        <f>CONCATENATE(C1335,E1335,G1335,I1335)</f>
        <v>3</v>
      </c>
    </row>
    <row r="1336" spans="1:17" x14ac:dyDescent="0.25">
      <c r="A1336">
        <v>3437</v>
      </c>
      <c r="F1336">
        <v>57.598791999999996</v>
      </c>
      <c r="G1336" s="3">
        <v>3</v>
      </c>
      <c r="P1336">
        <v>1</v>
      </c>
      <c r="Q1336" t="str">
        <f>CONCATENATE(C1336,E1336,G1336,I1336)</f>
        <v>3</v>
      </c>
    </row>
    <row r="1337" spans="1:17" x14ac:dyDescent="0.25">
      <c r="A1337">
        <v>3438</v>
      </c>
      <c r="F1337">
        <v>57.598791999999996</v>
      </c>
      <c r="G1337" s="3">
        <v>3</v>
      </c>
      <c r="P1337">
        <v>1</v>
      </c>
      <c r="Q1337" t="str">
        <f>CONCATENATE(C1337,E1337,G1337,I1337)</f>
        <v>3</v>
      </c>
    </row>
    <row r="1338" spans="1:17" x14ac:dyDescent="0.25">
      <c r="A1338">
        <v>3439</v>
      </c>
      <c r="F1338">
        <v>57.598791999999996</v>
      </c>
      <c r="G1338" s="3">
        <v>3</v>
      </c>
      <c r="P1338">
        <v>1</v>
      </c>
      <c r="Q1338" t="str">
        <f>CONCATENATE(C1338,E1338,G1338,I1338)</f>
        <v>3</v>
      </c>
    </row>
    <row r="1339" spans="1:17" x14ac:dyDescent="0.25">
      <c r="A1339">
        <v>3440</v>
      </c>
      <c r="D1339">
        <v>72.029241999999982</v>
      </c>
      <c r="E1339" s="4">
        <v>2</v>
      </c>
      <c r="F1339">
        <v>57.598791999999996</v>
      </c>
      <c r="G1339" s="3">
        <v>3</v>
      </c>
      <c r="P1339">
        <v>2</v>
      </c>
      <c r="Q1339" t="str">
        <f>CONCATENATE(C1339,E1339,G1339,I1339)</f>
        <v>23</v>
      </c>
    </row>
    <row r="1340" spans="1:17" x14ac:dyDescent="0.25">
      <c r="A1340">
        <v>3441</v>
      </c>
      <c r="D1340">
        <v>72.029241999999982</v>
      </c>
      <c r="E1340" s="4">
        <v>2</v>
      </c>
      <c r="F1340">
        <v>57.598791999999996</v>
      </c>
      <c r="G1340" s="3">
        <v>3</v>
      </c>
      <c r="P1340">
        <v>2</v>
      </c>
      <c r="Q1340" t="str">
        <f>CONCATENATE(C1340,E1340,G1340,I1340)</f>
        <v>23</v>
      </c>
    </row>
    <row r="1341" spans="1:17" x14ac:dyDescent="0.25">
      <c r="A1341">
        <v>3442</v>
      </c>
      <c r="D1341">
        <v>72.029241999999982</v>
      </c>
      <c r="E1341" s="4">
        <v>2</v>
      </c>
      <c r="F1341">
        <v>57.598791999999996</v>
      </c>
      <c r="G1341" s="3">
        <v>3</v>
      </c>
      <c r="P1341">
        <v>2</v>
      </c>
      <c r="Q1341" t="str">
        <f>CONCATENATE(C1341,E1341,G1341,I1341)</f>
        <v>23</v>
      </c>
    </row>
    <row r="1342" spans="1:17" x14ac:dyDescent="0.25">
      <c r="A1342">
        <v>3443</v>
      </c>
      <c r="D1342">
        <v>72.029241999999982</v>
      </c>
      <c r="E1342" s="4">
        <v>2</v>
      </c>
      <c r="F1342">
        <v>57.598791999999996</v>
      </c>
      <c r="G1342" s="3">
        <v>3</v>
      </c>
      <c r="P1342">
        <v>2</v>
      </c>
      <c r="Q1342" t="str">
        <f>CONCATENATE(C1342,E1342,G1342,I1342)</f>
        <v>23</v>
      </c>
    </row>
    <row r="1343" spans="1:17" x14ac:dyDescent="0.25">
      <c r="A1343">
        <v>3444</v>
      </c>
      <c r="D1343">
        <v>72.029241999999982</v>
      </c>
      <c r="E1343" s="4">
        <v>2</v>
      </c>
      <c r="F1343">
        <v>57.598791999999996</v>
      </c>
      <c r="G1343" s="3">
        <v>3</v>
      </c>
      <c r="P1343">
        <v>2</v>
      </c>
      <c r="Q1343" t="str">
        <f>CONCATENATE(C1343,E1343,G1343,I1343)</f>
        <v>23</v>
      </c>
    </row>
    <row r="1344" spans="1:17" x14ac:dyDescent="0.25">
      <c r="A1344">
        <v>3445</v>
      </c>
      <c r="D1344">
        <v>72.029241999999982</v>
      </c>
      <c r="E1344" s="4">
        <v>2</v>
      </c>
      <c r="F1344">
        <v>57.670180999999992</v>
      </c>
      <c r="G1344" s="3">
        <v>3</v>
      </c>
      <c r="P1344">
        <v>2</v>
      </c>
      <c r="Q1344" t="str">
        <f>CONCATENATE(C1344,E1344,G1344,I1344)</f>
        <v>23</v>
      </c>
    </row>
    <row r="1345" spans="1:17" x14ac:dyDescent="0.25">
      <c r="A1345">
        <v>3446</v>
      </c>
      <c r="D1345">
        <v>72.029241999999982</v>
      </c>
      <c r="E1345" s="4">
        <v>2</v>
      </c>
      <c r="F1345">
        <v>57.670180999999992</v>
      </c>
      <c r="G1345" s="3">
        <v>3</v>
      </c>
      <c r="P1345">
        <v>2</v>
      </c>
      <c r="Q1345" t="str">
        <f>CONCATENATE(C1345,E1345,G1345,I1345)</f>
        <v>23</v>
      </c>
    </row>
    <row r="1346" spans="1:17" x14ac:dyDescent="0.25">
      <c r="A1346">
        <v>3447</v>
      </c>
      <c r="D1346">
        <v>72.029241999999982</v>
      </c>
      <c r="E1346" s="4">
        <v>2</v>
      </c>
      <c r="F1346">
        <v>57.812959999999997</v>
      </c>
      <c r="G1346" s="3">
        <v>3</v>
      </c>
      <c r="P1346">
        <v>2</v>
      </c>
      <c r="Q1346" t="str">
        <f>CONCATENATE(C1346,E1346,G1346,I1346)</f>
        <v>23</v>
      </c>
    </row>
    <row r="1347" spans="1:17" x14ac:dyDescent="0.25">
      <c r="A1347">
        <v>3448</v>
      </c>
      <c r="D1347">
        <v>72.029241999999982</v>
      </c>
      <c r="E1347" s="4">
        <v>2</v>
      </c>
      <c r="F1347">
        <v>57.884348999999993</v>
      </c>
      <c r="G1347" s="3">
        <v>3</v>
      </c>
      <c r="P1347">
        <v>2</v>
      </c>
      <c r="Q1347" t="str">
        <f>CONCATENATE(C1347,E1347,G1347,I1347)</f>
        <v>23</v>
      </c>
    </row>
    <row r="1348" spans="1:17" x14ac:dyDescent="0.25">
      <c r="A1348">
        <v>3449</v>
      </c>
      <c r="D1348">
        <v>72.029241999999982</v>
      </c>
      <c r="E1348" s="4">
        <v>2</v>
      </c>
      <c r="F1348">
        <v>58.955423999999994</v>
      </c>
      <c r="G1348" s="3">
        <v>3</v>
      </c>
      <c r="P1348">
        <v>2</v>
      </c>
      <c r="Q1348" t="str">
        <f>CONCATENATE(C1348,E1348,G1348,I1348)</f>
        <v>23</v>
      </c>
    </row>
    <row r="1349" spans="1:17" x14ac:dyDescent="0.25">
      <c r="A1349">
        <v>3450</v>
      </c>
      <c r="D1349">
        <v>72.029241999999982</v>
      </c>
      <c r="E1349" s="4">
        <v>2</v>
      </c>
      <c r="P1349">
        <v>1</v>
      </c>
      <c r="Q1349" t="str">
        <f>CONCATENATE(C1349,E1349,G1349,I1349)</f>
        <v>2</v>
      </c>
    </row>
    <row r="1350" spans="1:17" x14ac:dyDescent="0.25">
      <c r="A1350">
        <v>3451</v>
      </c>
      <c r="D1350">
        <v>72.029241999999982</v>
      </c>
      <c r="E1350" s="4">
        <v>2</v>
      </c>
      <c r="P1350">
        <v>1</v>
      </c>
      <c r="Q1350" t="str">
        <f>CONCATENATE(C1350,E1350,G1350,I1350)</f>
        <v>2</v>
      </c>
    </row>
    <row r="1351" spans="1:17" x14ac:dyDescent="0.25">
      <c r="A1351">
        <v>3452</v>
      </c>
      <c r="D1351">
        <v>72.975137999999987</v>
      </c>
      <c r="E1351" s="4">
        <v>2</v>
      </c>
      <c r="P1351">
        <v>1</v>
      </c>
      <c r="Q1351" t="str">
        <f>CONCATENATE(C1351,E1351,G1351,I1351)</f>
        <v>2</v>
      </c>
    </row>
    <row r="1352" spans="1:17" x14ac:dyDescent="0.25">
      <c r="A1352">
        <v>3453</v>
      </c>
      <c r="H1352">
        <v>68.87995699999999</v>
      </c>
      <c r="I1352" s="1">
        <v>4</v>
      </c>
      <c r="P1352">
        <v>1</v>
      </c>
      <c r="Q1352" t="str">
        <f>CONCATENATE(C1352,E1352,G1352,I1352)</f>
        <v>4</v>
      </c>
    </row>
    <row r="1353" spans="1:17" x14ac:dyDescent="0.25">
      <c r="A1353">
        <v>3454</v>
      </c>
      <c r="B1353">
        <v>81.420236999999986</v>
      </c>
      <c r="C1353" s="2">
        <v>1</v>
      </c>
      <c r="H1353">
        <v>68.87995699999999</v>
      </c>
      <c r="I1353" s="1">
        <v>4</v>
      </c>
      <c r="P1353">
        <v>2</v>
      </c>
      <c r="Q1353" t="str">
        <f>CONCATENATE(C1353,E1353,G1353,I1353)</f>
        <v>14</v>
      </c>
    </row>
    <row r="1354" spans="1:17" x14ac:dyDescent="0.25">
      <c r="A1354">
        <v>3455</v>
      </c>
      <c r="B1354">
        <v>81.420236999999986</v>
      </c>
      <c r="C1354" s="2">
        <v>1</v>
      </c>
      <c r="H1354">
        <v>69.732240999999988</v>
      </c>
      <c r="I1354" s="1">
        <v>4</v>
      </c>
      <c r="P1354">
        <v>2</v>
      </c>
      <c r="Q1354" t="str">
        <f>CONCATENATE(C1354,E1354,G1354,I1354)</f>
        <v>14</v>
      </c>
    </row>
    <row r="1355" spans="1:17" x14ac:dyDescent="0.25">
      <c r="A1355">
        <v>3456</v>
      </c>
      <c r="B1355">
        <v>81.420236999999986</v>
      </c>
      <c r="C1355" s="2">
        <v>1</v>
      </c>
      <c r="H1355">
        <v>69.732240999999988</v>
      </c>
      <c r="I1355" s="1">
        <v>4</v>
      </c>
      <c r="P1355">
        <v>2</v>
      </c>
      <c r="Q1355" t="str">
        <f>CONCATENATE(C1355,E1355,G1355,I1355)</f>
        <v>14</v>
      </c>
    </row>
    <row r="1356" spans="1:17" x14ac:dyDescent="0.25">
      <c r="A1356">
        <v>3457</v>
      </c>
      <c r="B1356">
        <v>81.420236999999986</v>
      </c>
      <c r="C1356" s="2">
        <v>1</v>
      </c>
      <c r="H1356">
        <v>69.732240999999988</v>
      </c>
      <c r="I1356" s="1">
        <v>4</v>
      </c>
      <c r="P1356">
        <v>2</v>
      </c>
      <c r="Q1356" t="str">
        <f>CONCATENATE(C1356,E1356,G1356,I1356)</f>
        <v>14</v>
      </c>
    </row>
    <row r="1357" spans="1:17" x14ac:dyDescent="0.25">
      <c r="A1357">
        <v>3458</v>
      </c>
      <c r="B1357">
        <v>81.420236999999986</v>
      </c>
      <c r="C1357" s="2">
        <v>1</v>
      </c>
      <c r="H1357">
        <v>69.732240999999988</v>
      </c>
      <c r="I1357" s="1">
        <v>4</v>
      </c>
      <c r="P1357">
        <v>2</v>
      </c>
      <c r="Q1357" t="str">
        <f>CONCATENATE(C1357,E1357,G1357,I1357)</f>
        <v>14</v>
      </c>
    </row>
    <row r="1358" spans="1:17" x14ac:dyDescent="0.25">
      <c r="A1358">
        <v>3459</v>
      </c>
      <c r="B1358">
        <v>81.420236999999986</v>
      </c>
      <c r="C1358" s="2">
        <v>1</v>
      </c>
      <c r="H1358">
        <v>69.732240999999988</v>
      </c>
      <c r="I1358" s="1">
        <v>4</v>
      </c>
      <c r="P1358">
        <v>2</v>
      </c>
      <c r="Q1358" t="str">
        <f>CONCATENATE(C1358,E1358,G1358,I1358)</f>
        <v>14</v>
      </c>
    </row>
    <row r="1359" spans="1:17" x14ac:dyDescent="0.25">
      <c r="A1359">
        <v>3460</v>
      </c>
      <c r="B1359">
        <v>81.420236999999986</v>
      </c>
      <c r="C1359" s="2">
        <v>1</v>
      </c>
      <c r="H1359">
        <v>69.732240999999988</v>
      </c>
      <c r="I1359" s="1">
        <v>4</v>
      </c>
      <c r="P1359">
        <v>2</v>
      </c>
      <c r="Q1359" t="str">
        <f>CONCATENATE(C1359,E1359,G1359,I1359)</f>
        <v>14</v>
      </c>
    </row>
    <row r="1360" spans="1:17" x14ac:dyDescent="0.25">
      <c r="A1360">
        <v>3461</v>
      </c>
      <c r="B1360">
        <v>81.420236999999986</v>
      </c>
      <c r="C1360" s="2">
        <v>1</v>
      </c>
      <c r="H1360">
        <v>69.867383999999987</v>
      </c>
      <c r="I1360" s="1">
        <v>4</v>
      </c>
      <c r="P1360">
        <v>2</v>
      </c>
      <c r="Q1360" t="str">
        <f>CONCATENATE(C1360,E1360,G1360,I1360)</f>
        <v>14</v>
      </c>
    </row>
    <row r="1361" spans="1:17" x14ac:dyDescent="0.25">
      <c r="A1361">
        <v>3462</v>
      </c>
      <c r="B1361">
        <v>81.420236999999986</v>
      </c>
      <c r="C1361" s="2">
        <v>1</v>
      </c>
      <c r="H1361">
        <v>69.867383999999987</v>
      </c>
      <c r="I1361" s="1">
        <v>4</v>
      </c>
      <c r="P1361">
        <v>2</v>
      </c>
      <c r="Q1361" t="str">
        <f>CONCATENATE(C1361,E1361,G1361,I1361)</f>
        <v>14</v>
      </c>
    </row>
    <row r="1362" spans="1:17" x14ac:dyDescent="0.25">
      <c r="A1362">
        <v>3463</v>
      </c>
      <c r="B1362">
        <v>81.420236999999986</v>
      </c>
      <c r="C1362" s="2">
        <v>1</v>
      </c>
      <c r="H1362">
        <v>70.070043999999996</v>
      </c>
      <c r="I1362" s="1">
        <v>4</v>
      </c>
      <c r="P1362">
        <v>2</v>
      </c>
      <c r="Q1362" t="str">
        <f>CONCATENATE(C1362,E1362,G1362,I1362)</f>
        <v>14</v>
      </c>
    </row>
    <row r="1363" spans="1:17" x14ac:dyDescent="0.25">
      <c r="A1363">
        <v>3464</v>
      </c>
      <c r="B1363">
        <v>81.420236999999986</v>
      </c>
      <c r="C1363" s="2">
        <v>1</v>
      </c>
      <c r="H1363">
        <v>70.070043999999996</v>
      </c>
      <c r="I1363" s="1">
        <v>4</v>
      </c>
      <c r="P1363">
        <v>2</v>
      </c>
      <c r="Q1363" t="str">
        <f>CONCATENATE(C1363,E1363,G1363,I1363)</f>
        <v>14</v>
      </c>
    </row>
    <row r="1364" spans="1:17" x14ac:dyDescent="0.25">
      <c r="A1364">
        <v>3465</v>
      </c>
      <c r="B1364">
        <v>81.420236999999986</v>
      </c>
      <c r="C1364" s="2">
        <v>1</v>
      </c>
      <c r="H1364">
        <v>70.340219999999988</v>
      </c>
      <c r="I1364" s="1">
        <v>4</v>
      </c>
      <c r="P1364">
        <v>2</v>
      </c>
      <c r="Q1364" t="str">
        <f>CONCATENATE(C1364,E1364,G1364,I1364)</f>
        <v>14</v>
      </c>
    </row>
    <row r="1365" spans="1:17" x14ac:dyDescent="0.25">
      <c r="A1365">
        <v>3466</v>
      </c>
      <c r="B1365">
        <v>81.420236999999986</v>
      </c>
      <c r="C1365" s="2">
        <v>1</v>
      </c>
      <c r="H1365">
        <v>70.340219999999988</v>
      </c>
      <c r="I1365" s="1">
        <v>4</v>
      </c>
      <c r="P1365">
        <v>2</v>
      </c>
      <c r="Q1365" t="str">
        <f>CONCATENATE(C1365,E1365,G1365,I1365)</f>
        <v>14</v>
      </c>
    </row>
    <row r="1366" spans="1:17" x14ac:dyDescent="0.25">
      <c r="A1366">
        <v>3467</v>
      </c>
      <c r="B1366">
        <v>81.420236999999986</v>
      </c>
      <c r="C1366" s="2">
        <v>1</v>
      </c>
      <c r="H1366">
        <v>70.340219999999988</v>
      </c>
      <c r="I1366" s="1">
        <v>4</v>
      </c>
      <c r="P1366">
        <v>2</v>
      </c>
      <c r="Q1366" t="str">
        <f>CONCATENATE(C1366,E1366,G1366,I1366)</f>
        <v>14</v>
      </c>
    </row>
    <row r="1367" spans="1:17" x14ac:dyDescent="0.25">
      <c r="A1367">
        <v>3468</v>
      </c>
      <c r="B1367">
        <v>81.825670000000002</v>
      </c>
      <c r="C1367" s="2">
        <v>1</v>
      </c>
      <c r="H1367">
        <v>70.340219999999988</v>
      </c>
      <c r="I1367" s="1">
        <v>4</v>
      </c>
      <c r="P1367">
        <v>2</v>
      </c>
      <c r="Q1367" t="str">
        <f>CONCATENATE(C1367,E1367,G1367,I1367)</f>
        <v>14</v>
      </c>
    </row>
    <row r="1368" spans="1:17" x14ac:dyDescent="0.25">
      <c r="A1368">
        <v>3469</v>
      </c>
      <c r="F1368">
        <v>78.109826999999996</v>
      </c>
      <c r="G1368" s="3">
        <v>3</v>
      </c>
      <c r="H1368">
        <v>70.407849999999996</v>
      </c>
      <c r="I1368" s="1">
        <v>4</v>
      </c>
      <c r="P1368">
        <v>2</v>
      </c>
      <c r="Q1368" t="str">
        <f>CONCATENATE(C1368,E1368,G1368,I1368)</f>
        <v>34</v>
      </c>
    </row>
    <row r="1369" spans="1:17" x14ac:dyDescent="0.25">
      <c r="A1369">
        <v>3470</v>
      </c>
      <c r="F1369">
        <v>78.109826999999996</v>
      </c>
      <c r="G1369" s="3">
        <v>3</v>
      </c>
      <c r="P1369">
        <v>1</v>
      </c>
      <c r="Q1369" t="str">
        <f>CONCATENATE(C1369,E1369,G1369,I1369)</f>
        <v>3</v>
      </c>
    </row>
    <row r="1370" spans="1:17" x14ac:dyDescent="0.25">
      <c r="A1370">
        <v>3471</v>
      </c>
      <c r="F1370">
        <v>78.109826999999996</v>
      </c>
      <c r="G1370" s="3">
        <v>3</v>
      </c>
      <c r="P1370">
        <v>1</v>
      </c>
      <c r="Q1370" t="str">
        <f>CONCATENATE(C1370,E1370,G1370,I1370)</f>
        <v>3</v>
      </c>
    </row>
    <row r="1371" spans="1:17" x14ac:dyDescent="0.25">
      <c r="A1371">
        <v>3472</v>
      </c>
      <c r="F1371">
        <v>78.109826999999996</v>
      </c>
      <c r="G1371" s="3">
        <v>3</v>
      </c>
      <c r="P1371">
        <v>1</v>
      </c>
      <c r="Q1371" t="str">
        <f>CONCATENATE(C1371,E1371,G1371,I1371)</f>
        <v>3</v>
      </c>
    </row>
    <row r="1372" spans="1:17" x14ac:dyDescent="0.25">
      <c r="A1372">
        <v>3473</v>
      </c>
      <c r="F1372">
        <v>78.109826999999996</v>
      </c>
      <c r="G1372" s="3">
        <v>3</v>
      </c>
      <c r="P1372">
        <v>1</v>
      </c>
      <c r="Q1372" t="str">
        <f>CONCATENATE(C1372,E1372,G1372,I1372)</f>
        <v>3</v>
      </c>
    </row>
    <row r="1373" spans="1:17" x14ac:dyDescent="0.25">
      <c r="A1373">
        <v>3474</v>
      </c>
      <c r="D1373">
        <v>92.703027999999989</v>
      </c>
      <c r="E1373" s="4">
        <v>2</v>
      </c>
      <c r="F1373">
        <v>78.109826999999996</v>
      </c>
      <c r="G1373" s="3">
        <v>3</v>
      </c>
      <c r="P1373">
        <v>2</v>
      </c>
      <c r="Q1373" t="str">
        <f>CONCATENATE(C1373,E1373,G1373,I1373)</f>
        <v>23</v>
      </c>
    </row>
    <row r="1374" spans="1:17" x14ac:dyDescent="0.25">
      <c r="A1374">
        <v>3475</v>
      </c>
      <c r="D1374">
        <v>92.703027999999989</v>
      </c>
      <c r="E1374" s="4">
        <v>2</v>
      </c>
      <c r="F1374">
        <v>78.109826999999996</v>
      </c>
      <c r="G1374" s="3">
        <v>3</v>
      </c>
      <c r="P1374">
        <v>2</v>
      </c>
      <c r="Q1374" t="str">
        <f>CONCATENATE(C1374,E1374,G1374,I1374)</f>
        <v>23</v>
      </c>
    </row>
    <row r="1375" spans="1:17" x14ac:dyDescent="0.25">
      <c r="A1375">
        <v>3476</v>
      </c>
      <c r="D1375">
        <v>92.703027999999989</v>
      </c>
      <c r="E1375" s="4">
        <v>2</v>
      </c>
      <c r="F1375">
        <v>78.109826999999996</v>
      </c>
      <c r="G1375" s="3">
        <v>3</v>
      </c>
      <c r="P1375">
        <v>2</v>
      </c>
      <c r="Q1375" t="str">
        <f>CONCATENATE(C1375,E1375,G1375,I1375)</f>
        <v>23</v>
      </c>
    </row>
    <row r="1376" spans="1:17" x14ac:dyDescent="0.25">
      <c r="A1376">
        <v>3477</v>
      </c>
      <c r="D1376">
        <v>92.703027999999989</v>
      </c>
      <c r="E1376" s="4">
        <v>2</v>
      </c>
      <c r="F1376">
        <v>78.109826999999996</v>
      </c>
      <c r="G1376" s="3">
        <v>3</v>
      </c>
      <c r="P1376">
        <v>2</v>
      </c>
      <c r="Q1376" t="str">
        <f>CONCATENATE(C1376,E1376,G1376,I1376)</f>
        <v>23</v>
      </c>
    </row>
    <row r="1377" spans="1:17" x14ac:dyDescent="0.25">
      <c r="A1377">
        <v>3478</v>
      </c>
      <c r="D1377">
        <v>92.703027999999989</v>
      </c>
      <c r="E1377" s="4">
        <v>2</v>
      </c>
      <c r="F1377">
        <v>78.109826999999996</v>
      </c>
      <c r="G1377" s="3">
        <v>3</v>
      </c>
      <c r="P1377">
        <v>2</v>
      </c>
      <c r="Q1377" t="str">
        <f>CONCATENATE(C1377,E1377,G1377,I1377)</f>
        <v>23</v>
      </c>
    </row>
    <row r="1378" spans="1:17" x14ac:dyDescent="0.25">
      <c r="A1378">
        <v>3479</v>
      </c>
      <c r="D1378">
        <v>92.703027999999989</v>
      </c>
      <c r="E1378" s="4">
        <v>2</v>
      </c>
      <c r="F1378">
        <v>78.109826999999996</v>
      </c>
      <c r="G1378" s="3">
        <v>3</v>
      </c>
      <c r="P1378">
        <v>2</v>
      </c>
      <c r="Q1378" t="str">
        <f>CONCATENATE(C1378,E1378,G1378,I1378)</f>
        <v>23</v>
      </c>
    </row>
    <row r="1379" spans="1:17" x14ac:dyDescent="0.25">
      <c r="A1379">
        <v>3480</v>
      </c>
      <c r="D1379">
        <v>92.703027999999989</v>
      </c>
      <c r="E1379" s="4">
        <v>2</v>
      </c>
      <c r="F1379">
        <v>78.109826999999996</v>
      </c>
      <c r="G1379" s="3">
        <v>3</v>
      </c>
      <c r="P1379">
        <v>2</v>
      </c>
      <c r="Q1379" t="str">
        <f>CONCATENATE(C1379,E1379,G1379,I1379)</f>
        <v>23</v>
      </c>
    </row>
    <row r="1380" spans="1:17" x14ac:dyDescent="0.25">
      <c r="A1380">
        <v>3481</v>
      </c>
      <c r="D1380">
        <v>92.703027999999989</v>
      </c>
      <c r="E1380" s="4">
        <v>2</v>
      </c>
      <c r="F1380">
        <v>78.44762999999999</v>
      </c>
      <c r="G1380" s="3">
        <v>3</v>
      </c>
      <c r="P1380">
        <v>2</v>
      </c>
      <c r="Q1380" t="str">
        <f>CONCATENATE(C1380,E1380,G1380,I1380)</f>
        <v>23</v>
      </c>
    </row>
    <row r="1381" spans="1:17" x14ac:dyDescent="0.25">
      <c r="A1381">
        <v>3482</v>
      </c>
      <c r="D1381">
        <v>92.703027999999989</v>
      </c>
      <c r="E1381" s="4">
        <v>2</v>
      </c>
      <c r="F1381">
        <v>78.44762999999999</v>
      </c>
      <c r="G1381" s="3">
        <v>3</v>
      </c>
      <c r="P1381">
        <v>2</v>
      </c>
      <c r="Q1381" t="str">
        <f>CONCATENATE(C1381,E1381,G1381,I1381)</f>
        <v>23</v>
      </c>
    </row>
    <row r="1382" spans="1:17" x14ac:dyDescent="0.25">
      <c r="A1382">
        <v>3483</v>
      </c>
      <c r="D1382">
        <v>92.703027999999989</v>
      </c>
      <c r="E1382" s="4">
        <v>2</v>
      </c>
      <c r="F1382">
        <v>78.650289999999984</v>
      </c>
      <c r="G1382" s="3">
        <v>3</v>
      </c>
      <c r="P1382">
        <v>2</v>
      </c>
      <c r="Q1382" t="str">
        <f>CONCATENATE(C1382,E1382,G1382,I1382)</f>
        <v>23</v>
      </c>
    </row>
    <row r="1383" spans="1:17" x14ac:dyDescent="0.25">
      <c r="A1383">
        <v>3484</v>
      </c>
      <c r="D1383">
        <v>92.703027999999989</v>
      </c>
      <c r="E1383" s="4">
        <v>2</v>
      </c>
      <c r="F1383">
        <v>79.528559000000001</v>
      </c>
      <c r="G1383" s="3">
        <v>3</v>
      </c>
      <c r="P1383">
        <v>2</v>
      </c>
      <c r="Q1383" t="str">
        <f>CONCATENATE(C1383,E1383,G1383,I1383)</f>
        <v>23</v>
      </c>
    </row>
    <row r="1384" spans="1:17" x14ac:dyDescent="0.25">
      <c r="A1384">
        <v>3485</v>
      </c>
      <c r="D1384">
        <v>92.703027999999989</v>
      </c>
      <c r="E1384" s="4">
        <v>2</v>
      </c>
      <c r="P1384">
        <v>1</v>
      </c>
      <c r="Q1384" t="str">
        <f>CONCATENATE(C1384,E1384,G1384,I1384)</f>
        <v>2</v>
      </c>
    </row>
    <row r="1385" spans="1:17" x14ac:dyDescent="0.25">
      <c r="A1385">
        <v>3486</v>
      </c>
      <c r="D1385">
        <v>93.040830999999997</v>
      </c>
      <c r="E1385" s="4">
        <v>2</v>
      </c>
      <c r="P1385">
        <v>1</v>
      </c>
      <c r="Q1385" t="str">
        <f>CONCATENATE(C1385,E1385,G1385,I1385)</f>
        <v>2</v>
      </c>
    </row>
    <row r="1386" spans="1:17" x14ac:dyDescent="0.25">
      <c r="A1386">
        <v>3487</v>
      </c>
      <c r="D1386">
        <v>93.040830999999997</v>
      </c>
      <c r="E1386" s="4">
        <v>2</v>
      </c>
      <c r="P1386">
        <v>1</v>
      </c>
      <c r="Q1386" t="str">
        <f>CONCATENATE(C1386,E1386,G1386,I1386)</f>
        <v>2</v>
      </c>
    </row>
    <row r="1387" spans="1:17" x14ac:dyDescent="0.25">
      <c r="A1387">
        <v>3488</v>
      </c>
      <c r="B1387">
        <v>102.431826</v>
      </c>
      <c r="C1387" s="2">
        <v>1</v>
      </c>
      <c r="P1387">
        <v>1</v>
      </c>
      <c r="Q1387" t="str">
        <f>CONCATENATE(C1387,E1387,G1387,I1387)</f>
        <v>1</v>
      </c>
    </row>
    <row r="1388" spans="1:17" x14ac:dyDescent="0.25">
      <c r="A1388">
        <v>3489</v>
      </c>
      <c r="B1388">
        <v>102.431826</v>
      </c>
      <c r="C1388" s="2">
        <v>1</v>
      </c>
      <c r="P1388">
        <v>1</v>
      </c>
      <c r="Q1388" t="str">
        <f>CONCATENATE(C1388,E1388,G1388,I1388)</f>
        <v>1</v>
      </c>
    </row>
    <row r="1389" spans="1:17" x14ac:dyDescent="0.25">
      <c r="A1389">
        <v>3490</v>
      </c>
      <c r="B1389">
        <v>102.431826</v>
      </c>
      <c r="C1389" s="2">
        <v>1</v>
      </c>
      <c r="H1389">
        <v>90.135626000000002</v>
      </c>
      <c r="I1389" s="1">
        <v>4</v>
      </c>
      <c r="P1389">
        <v>2</v>
      </c>
      <c r="Q1389" t="str">
        <f>CONCATENATE(C1389,E1389,G1389,I1389)</f>
        <v>14</v>
      </c>
    </row>
    <row r="1390" spans="1:17" x14ac:dyDescent="0.25">
      <c r="A1390">
        <v>3491</v>
      </c>
      <c r="B1390">
        <v>102.431826</v>
      </c>
      <c r="C1390" s="2">
        <v>1</v>
      </c>
      <c r="H1390">
        <v>90.135626000000002</v>
      </c>
      <c r="I1390" s="1">
        <v>4</v>
      </c>
      <c r="P1390">
        <v>2</v>
      </c>
      <c r="Q1390" t="str">
        <f>CONCATENATE(C1390,E1390,G1390,I1390)</f>
        <v>14</v>
      </c>
    </row>
    <row r="1391" spans="1:17" x14ac:dyDescent="0.25">
      <c r="A1391">
        <v>3492</v>
      </c>
      <c r="B1391">
        <v>102.431826</v>
      </c>
      <c r="C1391" s="2">
        <v>1</v>
      </c>
      <c r="H1391">
        <v>90.135626000000002</v>
      </c>
      <c r="I1391" s="1">
        <v>4</v>
      </c>
      <c r="P1391">
        <v>2</v>
      </c>
      <c r="Q1391" t="str">
        <f>CONCATENATE(C1391,E1391,G1391,I1391)</f>
        <v>14</v>
      </c>
    </row>
    <row r="1392" spans="1:17" x14ac:dyDescent="0.25">
      <c r="A1392">
        <v>3493</v>
      </c>
      <c r="B1392">
        <v>102.431826</v>
      </c>
      <c r="C1392" s="2">
        <v>1</v>
      </c>
      <c r="H1392">
        <v>90.135626000000002</v>
      </c>
      <c r="I1392" s="1">
        <v>4</v>
      </c>
      <c r="P1392">
        <v>2</v>
      </c>
      <c r="Q1392" t="str">
        <f>CONCATENATE(C1392,E1392,G1392,I1392)</f>
        <v>14</v>
      </c>
    </row>
    <row r="1393" spans="1:17" x14ac:dyDescent="0.25">
      <c r="A1393">
        <v>3494</v>
      </c>
      <c r="B1393">
        <v>102.431826</v>
      </c>
      <c r="C1393" s="2">
        <v>1</v>
      </c>
      <c r="H1393">
        <v>90.135626000000002</v>
      </c>
      <c r="I1393" s="1">
        <v>4</v>
      </c>
      <c r="P1393">
        <v>2</v>
      </c>
      <c r="Q1393" t="str">
        <f>CONCATENATE(C1393,E1393,G1393,I1393)</f>
        <v>14</v>
      </c>
    </row>
    <row r="1394" spans="1:17" x14ac:dyDescent="0.25">
      <c r="A1394">
        <v>3495</v>
      </c>
      <c r="B1394">
        <v>102.431826</v>
      </c>
      <c r="C1394" s="2">
        <v>1</v>
      </c>
      <c r="H1394">
        <v>90.135626000000002</v>
      </c>
      <c r="I1394" s="1">
        <v>4</v>
      </c>
      <c r="P1394">
        <v>2</v>
      </c>
      <c r="Q1394" t="str">
        <f>CONCATENATE(C1394,E1394,G1394,I1394)</f>
        <v>14</v>
      </c>
    </row>
    <row r="1395" spans="1:17" x14ac:dyDescent="0.25">
      <c r="A1395">
        <v>3496</v>
      </c>
      <c r="B1395">
        <v>102.431826</v>
      </c>
      <c r="C1395" s="2">
        <v>1</v>
      </c>
      <c r="H1395">
        <v>90.135626000000002</v>
      </c>
      <c r="I1395" s="1">
        <v>4</v>
      </c>
      <c r="P1395">
        <v>2</v>
      </c>
      <c r="Q1395" t="str">
        <f>CONCATENATE(C1395,E1395,G1395,I1395)</f>
        <v>14</v>
      </c>
    </row>
    <row r="1396" spans="1:17" x14ac:dyDescent="0.25">
      <c r="A1396">
        <v>3497</v>
      </c>
      <c r="B1396">
        <v>102.431826</v>
      </c>
      <c r="C1396" s="2">
        <v>1</v>
      </c>
      <c r="H1396">
        <v>90.135626000000002</v>
      </c>
      <c r="I1396" s="1">
        <v>4</v>
      </c>
      <c r="P1396">
        <v>2</v>
      </c>
      <c r="Q1396" t="str">
        <f>CONCATENATE(C1396,E1396,G1396,I1396)</f>
        <v>14</v>
      </c>
    </row>
    <row r="1397" spans="1:17" x14ac:dyDescent="0.25">
      <c r="A1397">
        <v>3498</v>
      </c>
      <c r="B1397">
        <v>102.431826</v>
      </c>
      <c r="C1397" s="2">
        <v>1</v>
      </c>
      <c r="H1397">
        <v>90.135626000000002</v>
      </c>
      <c r="I1397" s="1">
        <v>4</v>
      </c>
      <c r="P1397">
        <v>2</v>
      </c>
      <c r="Q1397" t="str">
        <f>CONCATENATE(C1397,E1397,G1397,I1397)</f>
        <v>14</v>
      </c>
    </row>
    <row r="1398" spans="1:17" x14ac:dyDescent="0.25">
      <c r="A1398">
        <v>3499</v>
      </c>
      <c r="B1398">
        <v>102.431826</v>
      </c>
      <c r="C1398" s="2">
        <v>1</v>
      </c>
      <c r="H1398">
        <v>90.135626000000002</v>
      </c>
      <c r="I1398" s="1">
        <v>4</v>
      </c>
      <c r="P1398">
        <v>2</v>
      </c>
      <c r="Q1398" t="str">
        <f>CONCATENATE(C1398,E1398,G1398,I1398)</f>
        <v>14</v>
      </c>
    </row>
    <row r="1399" spans="1:17" x14ac:dyDescent="0.25">
      <c r="A1399">
        <v>3500</v>
      </c>
      <c r="B1399">
        <v>102.431826</v>
      </c>
      <c r="C1399" s="2">
        <v>1</v>
      </c>
      <c r="F1399">
        <v>98.107889</v>
      </c>
      <c r="G1399" s="3">
        <v>3</v>
      </c>
      <c r="H1399">
        <v>90.473428999999996</v>
      </c>
      <c r="I1399" s="1">
        <v>4</v>
      </c>
      <c r="P1399">
        <v>3</v>
      </c>
      <c r="Q1399" t="str">
        <f>CONCATENATE(C1399,E1399,G1399,I1399)</f>
        <v>134</v>
      </c>
    </row>
    <row r="1400" spans="1:17" x14ac:dyDescent="0.25">
      <c r="A1400">
        <v>3501</v>
      </c>
      <c r="F1400">
        <v>98.107889</v>
      </c>
      <c r="G1400" s="3">
        <v>3</v>
      </c>
      <c r="H1400">
        <v>90.608575999999999</v>
      </c>
      <c r="I1400" s="1">
        <v>4</v>
      </c>
      <c r="P1400">
        <v>2</v>
      </c>
      <c r="Q1400" t="str">
        <f>CONCATENATE(C1400,E1400,G1400,I1400)</f>
        <v>34</v>
      </c>
    </row>
    <row r="1401" spans="1:17" x14ac:dyDescent="0.25">
      <c r="A1401">
        <v>3502</v>
      </c>
      <c r="F1401">
        <v>98.107889</v>
      </c>
      <c r="G1401" s="3">
        <v>3</v>
      </c>
      <c r="H1401">
        <v>90.811234999999982</v>
      </c>
      <c r="I1401" s="1">
        <v>4</v>
      </c>
      <c r="P1401">
        <v>2</v>
      </c>
      <c r="Q1401" t="str">
        <f>CONCATENATE(C1401,E1401,G1401,I1401)</f>
        <v>34</v>
      </c>
    </row>
    <row r="1402" spans="1:17" x14ac:dyDescent="0.25">
      <c r="A1402">
        <v>3503</v>
      </c>
      <c r="F1402">
        <v>98.107889</v>
      </c>
      <c r="G1402" s="3">
        <v>3</v>
      </c>
      <c r="H1402">
        <v>91.014005999999995</v>
      </c>
      <c r="I1402" s="1">
        <v>4</v>
      </c>
      <c r="P1402">
        <v>2</v>
      </c>
      <c r="Q1402" t="str">
        <f>CONCATENATE(C1402,E1402,G1402,I1402)</f>
        <v>34</v>
      </c>
    </row>
    <row r="1403" spans="1:17" x14ac:dyDescent="0.25">
      <c r="A1403">
        <v>3504</v>
      </c>
      <c r="F1403">
        <v>98.107889</v>
      </c>
      <c r="G1403" s="3">
        <v>3</v>
      </c>
      <c r="H1403">
        <v>91.216664999999992</v>
      </c>
      <c r="I1403" s="1">
        <v>4</v>
      </c>
      <c r="P1403">
        <v>2</v>
      </c>
      <c r="Q1403" t="str">
        <f>CONCATENATE(C1403,E1403,G1403,I1403)</f>
        <v>34</v>
      </c>
    </row>
    <row r="1404" spans="1:17" x14ac:dyDescent="0.25">
      <c r="A1404">
        <v>3505</v>
      </c>
      <c r="F1404">
        <v>98.107889</v>
      </c>
      <c r="G1404" s="3">
        <v>3</v>
      </c>
      <c r="H1404">
        <v>91.554467999999986</v>
      </c>
      <c r="I1404" s="1">
        <v>4</v>
      </c>
      <c r="P1404">
        <v>2</v>
      </c>
      <c r="Q1404" t="str">
        <f>CONCATENATE(C1404,E1404,G1404,I1404)</f>
        <v>34</v>
      </c>
    </row>
    <row r="1405" spans="1:17" x14ac:dyDescent="0.25">
      <c r="A1405">
        <v>3506</v>
      </c>
      <c r="F1405">
        <v>98.107889</v>
      </c>
      <c r="G1405" s="3">
        <v>3</v>
      </c>
      <c r="H1405">
        <v>91.959790999999996</v>
      </c>
      <c r="I1405" s="1">
        <v>4</v>
      </c>
      <c r="P1405">
        <v>2</v>
      </c>
      <c r="Q1405" t="str">
        <f>CONCATENATE(C1405,E1405,G1405,I1405)</f>
        <v>34</v>
      </c>
    </row>
    <row r="1406" spans="1:17" x14ac:dyDescent="0.25">
      <c r="A1406">
        <v>3507</v>
      </c>
      <c r="F1406">
        <v>98.107889</v>
      </c>
      <c r="G1406" s="3">
        <v>3</v>
      </c>
      <c r="P1406">
        <v>1</v>
      </c>
      <c r="Q1406" t="str">
        <f>CONCATENATE(C1406,E1406,G1406,I1406)</f>
        <v>3</v>
      </c>
    </row>
    <row r="1407" spans="1:17" x14ac:dyDescent="0.25">
      <c r="A1407">
        <v>3508</v>
      </c>
      <c r="D1407">
        <v>114.592772</v>
      </c>
      <c r="E1407" s="4">
        <v>2</v>
      </c>
      <c r="F1407">
        <v>98.175405999999995</v>
      </c>
      <c r="G1407" s="3">
        <v>3</v>
      </c>
      <c r="P1407">
        <v>2</v>
      </c>
      <c r="Q1407" t="str">
        <f>CONCATENATE(C1407,E1407,G1407,I1407)</f>
        <v>23</v>
      </c>
    </row>
    <row r="1408" spans="1:17" x14ac:dyDescent="0.25">
      <c r="A1408">
        <v>3509</v>
      </c>
      <c r="D1408">
        <v>114.592772</v>
      </c>
      <c r="E1408" s="4">
        <v>2</v>
      </c>
      <c r="F1408">
        <v>98.175405999999995</v>
      </c>
      <c r="G1408" s="3">
        <v>3</v>
      </c>
      <c r="P1408">
        <v>2</v>
      </c>
      <c r="Q1408" t="str">
        <f>CONCATENATE(C1408,E1408,G1408,I1408)</f>
        <v>23</v>
      </c>
    </row>
    <row r="1409" spans="1:17" x14ac:dyDescent="0.25">
      <c r="A1409">
        <v>3510</v>
      </c>
      <c r="D1409">
        <v>114.592772</v>
      </c>
      <c r="E1409" s="4">
        <v>2</v>
      </c>
      <c r="F1409">
        <v>98.175405999999995</v>
      </c>
      <c r="G1409" s="3">
        <v>3</v>
      </c>
      <c r="P1409">
        <v>2</v>
      </c>
      <c r="Q1409" t="str">
        <f>CONCATENATE(C1409,E1409,G1409,I1409)</f>
        <v>23</v>
      </c>
    </row>
    <row r="1410" spans="1:17" x14ac:dyDescent="0.25">
      <c r="A1410">
        <v>3511</v>
      </c>
      <c r="D1410">
        <v>114.592772</v>
      </c>
      <c r="E1410" s="4">
        <v>2</v>
      </c>
      <c r="F1410">
        <v>98.175405999999995</v>
      </c>
      <c r="G1410" s="3">
        <v>3</v>
      </c>
      <c r="P1410">
        <v>2</v>
      </c>
      <c r="Q1410" t="str">
        <f>CONCATENATE(C1410,E1410,G1410,I1410)</f>
        <v>23</v>
      </c>
    </row>
    <row r="1411" spans="1:17" x14ac:dyDescent="0.25">
      <c r="A1411">
        <v>3512</v>
      </c>
      <c r="D1411">
        <v>114.592772</v>
      </c>
      <c r="E1411" s="4">
        <v>2</v>
      </c>
      <c r="F1411">
        <v>98.445695999999998</v>
      </c>
      <c r="G1411" s="3">
        <v>3</v>
      </c>
      <c r="P1411">
        <v>2</v>
      </c>
      <c r="Q1411" t="str">
        <f>CONCATENATE(C1411,E1411,G1411,I1411)</f>
        <v>23</v>
      </c>
    </row>
    <row r="1412" spans="1:17" x14ac:dyDescent="0.25">
      <c r="A1412">
        <v>3513</v>
      </c>
      <c r="D1412">
        <v>114.592772</v>
      </c>
      <c r="E1412" s="4">
        <v>2</v>
      </c>
      <c r="F1412">
        <v>98.580838999999997</v>
      </c>
      <c r="G1412" s="3">
        <v>3</v>
      </c>
      <c r="P1412">
        <v>2</v>
      </c>
      <c r="Q1412" t="str">
        <f>CONCATENATE(C1412,E1412,G1412,I1412)</f>
        <v>23</v>
      </c>
    </row>
    <row r="1413" spans="1:17" x14ac:dyDescent="0.25">
      <c r="A1413">
        <v>3514</v>
      </c>
      <c r="D1413">
        <v>114.592772</v>
      </c>
      <c r="E1413" s="4">
        <v>2</v>
      </c>
      <c r="F1413">
        <v>98.85101499999999</v>
      </c>
      <c r="G1413" s="3">
        <v>3</v>
      </c>
      <c r="P1413">
        <v>2</v>
      </c>
      <c r="Q1413" t="str">
        <f>CONCATENATE(C1413,E1413,G1413,I1413)</f>
        <v>23</v>
      </c>
    </row>
    <row r="1414" spans="1:17" x14ac:dyDescent="0.25">
      <c r="A1414">
        <v>3515</v>
      </c>
      <c r="D1414">
        <v>114.592772</v>
      </c>
      <c r="E1414" s="4">
        <v>2</v>
      </c>
      <c r="F1414">
        <v>98.85101499999999</v>
      </c>
      <c r="G1414" s="3">
        <v>3</v>
      </c>
      <c r="P1414">
        <v>2</v>
      </c>
      <c r="Q1414" t="str">
        <f>CONCATENATE(C1414,E1414,G1414,I1414)</f>
        <v>23</v>
      </c>
    </row>
    <row r="1415" spans="1:17" x14ac:dyDescent="0.25">
      <c r="A1415">
        <v>3516</v>
      </c>
      <c r="D1415">
        <v>114.592772</v>
      </c>
      <c r="E1415" s="4">
        <v>2</v>
      </c>
      <c r="F1415">
        <v>98.85101499999999</v>
      </c>
      <c r="G1415" s="3">
        <v>3</v>
      </c>
      <c r="P1415">
        <v>2</v>
      </c>
      <c r="Q1415" t="str">
        <f>CONCATENATE(C1415,E1415,G1415,I1415)</f>
        <v>23</v>
      </c>
    </row>
    <row r="1416" spans="1:17" x14ac:dyDescent="0.25">
      <c r="A1416">
        <v>3517</v>
      </c>
      <c r="D1416">
        <v>114.592772</v>
      </c>
      <c r="E1416" s="4">
        <v>2</v>
      </c>
      <c r="P1416">
        <v>1</v>
      </c>
      <c r="Q1416" t="str">
        <f>CONCATENATE(C1416,E1416,G1416,I1416)</f>
        <v>2</v>
      </c>
    </row>
    <row r="1417" spans="1:17" x14ac:dyDescent="0.25">
      <c r="A1417">
        <v>3518</v>
      </c>
      <c r="D1417">
        <v>114.592772</v>
      </c>
      <c r="E1417" s="4">
        <v>2</v>
      </c>
      <c r="P1417">
        <v>1</v>
      </c>
      <c r="Q1417" t="str">
        <f>CONCATENATE(C1417,E1417,G1417,I1417)</f>
        <v>2</v>
      </c>
    </row>
    <row r="1418" spans="1:17" x14ac:dyDescent="0.25">
      <c r="A1418">
        <v>3519</v>
      </c>
      <c r="D1418">
        <v>114.592772</v>
      </c>
      <c r="E1418" s="4">
        <v>2</v>
      </c>
      <c r="P1418">
        <v>1</v>
      </c>
      <c r="Q1418" t="str">
        <f>CONCATENATE(C1418,E1418,G1418,I1418)</f>
        <v>2</v>
      </c>
    </row>
    <row r="1419" spans="1:17" x14ac:dyDescent="0.25">
      <c r="A1419">
        <v>3520</v>
      </c>
      <c r="D1419">
        <v>114.592772</v>
      </c>
      <c r="E1419" s="4">
        <v>2</v>
      </c>
      <c r="P1419">
        <v>1</v>
      </c>
      <c r="Q1419" t="str">
        <f>CONCATENATE(C1419,E1419,G1419,I1419)</f>
        <v>2</v>
      </c>
    </row>
    <row r="1420" spans="1:17" x14ac:dyDescent="0.25">
      <c r="A1420">
        <v>3521</v>
      </c>
      <c r="D1420">
        <v>114.592772</v>
      </c>
      <c r="E1420" s="4">
        <v>2</v>
      </c>
      <c r="P1420">
        <v>1</v>
      </c>
      <c r="Q1420" t="str">
        <f>CONCATENATE(C1420,E1420,G1420,I1420)</f>
        <v>2</v>
      </c>
    </row>
    <row r="1421" spans="1:17" x14ac:dyDescent="0.25">
      <c r="A1421">
        <v>3522</v>
      </c>
      <c r="B1421">
        <v>123.510931</v>
      </c>
      <c r="C1421" s="2">
        <v>1</v>
      </c>
      <c r="D1421">
        <v>114.93057399999999</v>
      </c>
      <c r="E1421" s="4">
        <v>2</v>
      </c>
      <c r="P1421">
        <v>2</v>
      </c>
      <c r="Q1421" t="str">
        <f>CONCATENATE(C1421,E1421,G1421,I1421)</f>
        <v>12</v>
      </c>
    </row>
    <row r="1422" spans="1:17" x14ac:dyDescent="0.25">
      <c r="A1422">
        <v>3523</v>
      </c>
      <c r="B1422">
        <v>123.510931</v>
      </c>
      <c r="C1422" s="2">
        <v>1</v>
      </c>
      <c r="H1422">
        <v>111.822823</v>
      </c>
      <c r="I1422" s="1">
        <v>4</v>
      </c>
      <c r="P1422">
        <v>2</v>
      </c>
      <c r="Q1422" t="str">
        <f>CONCATENATE(C1422,E1422,G1422,I1422)</f>
        <v>14</v>
      </c>
    </row>
    <row r="1423" spans="1:17" x14ac:dyDescent="0.25">
      <c r="A1423">
        <v>3524</v>
      </c>
      <c r="B1423">
        <v>123.510931</v>
      </c>
      <c r="C1423" s="2">
        <v>1</v>
      </c>
      <c r="H1423">
        <v>111.822823</v>
      </c>
      <c r="I1423" s="1">
        <v>4</v>
      </c>
      <c r="P1423">
        <v>2</v>
      </c>
      <c r="Q1423" t="str">
        <f>CONCATENATE(C1423,E1423,G1423,I1423)</f>
        <v>14</v>
      </c>
    </row>
    <row r="1424" spans="1:17" x14ac:dyDescent="0.25">
      <c r="A1424">
        <v>3525</v>
      </c>
      <c r="B1424">
        <v>123.510931</v>
      </c>
      <c r="C1424" s="2">
        <v>1</v>
      </c>
      <c r="H1424">
        <v>111.822823</v>
      </c>
      <c r="I1424" s="1">
        <v>4</v>
      </c>
      <c r="P1424">
        <v>2</v>
      </c>
      <c r="Q1424" t="str">
        <f>CONCATENATE(C1424,E1424,G1424,I1424)</f>
        <v>14</v>
      </c>
    </row>
    <row r="1425" spans="1:17" x14ac:dyDescent="0.25">
      <c r="A1425">
        <v>3526</v>
      </c>
      <c r="B1425">
        <v>123.510931</v>
      </c>
      <c r="C1425" s="2">
        <v>1</v>
      </c>
      <c r="H1425">
        <v>111.822823</v>
      </c>
      <c r="I1425" s="1">
        <v>4</v>
      </c>
      <c r="P1425">
        <v>2</v>
      </c>
      <c r="Q1425" t="str">
        <f>CONCATENATE(C1425,E1425,G1425,I1425)</f>
        <v>14</v>
      </c>
    </row>
    <row r="1426" spans="1:17" x14ac:dyDescent="0.25">
      <c r="A1426">
        <v>3527</v>
      </c>
      <c r="B1426">
        <v>123.510931</v>
      </c>
      <c r="C1426" s="2">
        <v>1</v>
      </c>
      <c r="H1426">
        <v>111.822823</v>
      </c>
      <c r="I1426" s="1">
        <v>4</v>
      </c>
      <c r="P1426">
        <v>2</v>
      </c>
      <c r="Q1426" t="str">
        <f>CONCATENATE(C1426,E1426,G1426,I1426)</f>
        <v>14</v>
      </c>
    </row>
    <row r="1427" spans="1:17" x14ac:dyDescent="0.25">
      <c r="A1427">
        <v>3528</v>
      </c>
      <c r="B1427">
        <v>123.510931</v>
      </c>
      <c r="C1427" s="2">
        <v>1</v>
      </c>
      <c r="H1427">
        <v>111.822823</v>
      </c>
      <c r="I1427" s="1">
        <v>4</v>
      </c>
      <c r="P1427">
        <v>2</v>
      </c>
      <c r="Q1427" t="str">
        <f>CONCATENATE(C1427,E1427,G1427,I1427)</f>
        <v>14</v>
      </c>
    </row>
    <row r="1428" spans="1:17" x14ac:dyDescent="0.25">
      <c r="A1428">
        <v>3529</v>
      </c>
      <c r="B1428">
        <v>123.510931</v>
      </c>
      <c r="C1428" s="2">
        <v>1</v>
      </c>
      <c r="H1428">
        <v>111.822823</v>
      </c>
      <c r="I1428" s="1">
        <v>4</v>
      </c>
      <c r="P1428">
        <v>2</v>
      </c>
      <c r="Q1428" t="str">
        <f>CONCATENATE(C1428,E1428,G1428,I1428)</f>
        <v>14</v>
      </c>
    </row>
    <row r="1429" spans="1:17" x14ac:dyDescent="0.25">
      <c r="A1429">
        <v>3530</v>
      </c>
      <c r="B1429">
        <v>123.510931</v>
      </c>
      <c r="C1429" s="2">
        <v>1</v>
      </c>
      <c r="H1429">
        <v>111.822823</v>
      </c>
      <c r="I1429" s="1">
        <v>4</v>
      </c>
      <c r="P1429">
        <v>2</v>
      </c>
      <c r="Q1429" t="str">
        <f>CONCATENATE(C1429,E1429,G1429,I1429)</f>
        <v>14</v>
      </c>
    </row>
    <row r="1430" spans="1:17" x14ac:dyDescent="0.25">
      <c r="A1430">
        <v>3531</v>
      </c>
      <c r="B1430">
        <v>123.510931</v>
      </c>
      <c r="C1430" s="2">
        <v>1</v>
      </c>
      <c r="H1430">
        <v>111.822823</v>
      </c>
      <c r="I1430" s="1">
        <v>4</v>
      </c>
      <c r="P1430">
        <v>2</v>
      </c>
      <c r="Q1430" t="str">
        <f>CONCATENATE(C1430,E1430,G1430,I1430)</f>
        <v>14</v>
      </c>
    </row>
    <row r="1431" spans="1:17" x14ac:dyDescent="0.25">
      <c r="A1431">
        <v>3532</v>
      </c>
      <c r="B1431">
        <v>123.510931</v>
      </c>
      <c r="C1431" s="2">
        <v>1</v>
      </c>
      <c r="H1431">
        <v>111.822823</v>
      </c>
      <c r="I1431" s="1">
        <v>4</v>
      </c>
      <c r="P1431">
        <v>2</v>
      </c>
      <c r="Q1431" t="str">
        <f>CONCATENATE(C1431,E1431,G1431,I1431)</f>
        <v>14</v>
      </c>
    </row>
    <row r="1432" spans="1:17" x14ac:dyDescent="0.25">
      <c r="A1432">
        <v>3533</v>
      </c>
      <c r="B1432">
        <v>123.510931</v>
      </c>
      <c r="C1432" s="2">
        <v>1</v>
      </c>
      <c r="H1432">
        <v>111.822823</v>
      </c>
      <c r="I1432" s="1">
        <v>4</v>
      </c>
      <c r="P1432">
        <v>2</v>
      </c>
      <c r="Q1432" t="str">
        <f>CONCATENATE(C1432,E1432,G1432,I1432)</f>
        <v>14</v>
      </c>
    </row>
    <row r="1433" spans="1:17" x14ac:dyDescent="0.25">
      <c r="A1433">
        <v>3534</v>
      </c>
      <c r="B1433">
        <v>123.510931</v>
      </c>
      <c r="C1433" s="2">
        <v>1</v>
      </c>
      <c r="H1433">
        <v>111.822823</v>
      </c>
      <c r="I1433" s="1">
        <v>4</v>
      </c>
      <c r="P1433">
        <v>2</v>
      </c>
      <c r="Q1433" t="str">
        <f>CONCATENATE(C1433,E1433,G1433,I1433)</f>
        <v>14</v>
      </c>
    </row>
    <row r="1434" spans="1:17" x14ac:dyDescent="0.25">
      <c r="A1434">
        <v>3535</v>
      </c>
      <c r="H1434">
        <v>112.29577099999999</v>
      </c>
      <c r="I1434" s="1">
        <v>4</v>
      </c>
      <c r="P1434">
        <v>1</v>
      </c>
      <c r="Q1434" t="str">
        <f>CONCATENATE(C1434,E1434,G1434,I1434)</f>
        <v>4</v>
      </c>
    </row>
    <row r="1435" spans="1:17" x14ac:dyDescent="0.25">
      <c r="A1435">
        <v>3536</v>
      </c>
      <c r="H1435">
        <v>112.29577099999999</v>
      </c>
      <c r="I1435" s="1">
        <v>4</v>
      </c>
      <c r="P1435">
        <v>1</v>
      </c>
      <c r="Q1435" t="str">
        <f>CONCATENATE(C1435,E1435,G1435,I1435)</f>
        <v>4</v>
      </c>
    </row>
    <row r="1436" spans="1:17" x14ac:dyDescent="0.25">
      <c r="A1436">
        <v>3537</v>
      </c>
      <c r="F1436">
        <v>120.67335499999999</v>
      </c>
      <c r="G1436" s="3">
        <v>3</v>
      </c>
      <c r="H1436">
        <v>112.29577099999999</v>
      </c>
      <c r="I1436" s="1">
        <v>4</v>
      </c>
      <c r="P1436">
        <v>2</v>
      </c>
      <c r="Q1436" t="str">
        <f>CONCATENATE(C1436,E1436,G1436,I1436)</f>
        <v>34</v>
      </c>
    </row>
    <row r="1437" spans="1:17" x14ac:dyDescent="0.25">
      <c r="A1437">
        <v>3538</v>
      </c>
      <c r="F1437">
        <v>120.67335499999999</v>
      </c>
      <c r="G1437" s="3">
        <v>3</v>
      </c>
      <c r="H1437">
        <v>112.430803</v>
      </c>
      <c r="I1437" s="1">
        <v>4</v>
      </c>
      <c r="P1437">
        <v>2</v>
      </c>
      <c r="Q1437" t="str">
        <f>CONCATENATE(C1437,E1437,G1437,I1437)</f>
        <v>34</v>
      </c>
    </row>
    <row r="1438" spans="1:17" x14ac:dyDescent="0.25">
      <c r="A1438">
        <v>3539</v>
      </c>
      <c r="F1438">
        <v>120.67335499999999</v>
      </c>
      <c r="G1438" s="3">
        <v>3</v>
      </c>
      <c r="H1438">
        <v>112.903751</v>
      </c>
      <c r="I1438" s="1">
        <v>4</v>
      </c>
      <c r="P1438">
        <v>2</v>
      </c>
      <c r="Q1438" t="str">
        <f>CONCATENATE(C1438,E1438,G1438,I1438)</f>
        <v>34</v>
      </c>
    </row>
    <row r="1439" spans="1:17" x14ac:dyDescent="0.25">
      <c r="A1439">
        <v>3540</v>
      </c>
      <c r="F1439">
        <v>120.67335499999999</v>
      </c>
      <c r="G1439" s="3">
        <v>3</v>
      </c>
      <c r="P1439">
        <v>1</v>
      </c>
      <c r="Q1439" t="str">
        <f>CONCATENATE(C1439,E1439,G1439,I1439)</f>
        <v>3</v>
      </c>
    </row>
    <row r="1440" spans="1:17" x14ac:dyDescent="0.25">
      <c r="A1440">
        <v>3541</v>
      </c>
      <c r="F1440">
        <v>120.67335499999999</v>
      </c>
      <c r="G1440" s="3">
        <v>3</v>
      </c>
      <c r="P1440">
        <v>1</v>
      </c>
      <c r="Q1440" t="str">
        <f>CONCATENATE(C1440,E1440,G1440,I1440)</f>
        <v>3</v>
      </c>
    </row>
    <row r="1441" spans="1:17" x14ac:dyDescent="0.25">
      <c r="A1441">
        <v>3542</v>
      </c>
      <c r="D1441">
        <v>144.55375999999998</v>
      </c>
      <c r="E1441" s="4">
        <v>2</v>
      </c>
      <c r="F1441">
        <v>120.67335499999999</v>
      </c>
      <c r="G1441" s="3">
        <v>3</v>
      </c>
      <c r="P1441">
        <v>2</v>
      </c>
      <c r="Q1441" t="str">
        <f>CONCATENATE(C1441,E1441,G1441,I1441)</f>
        <v>23</v>
      </c>
    </row>
    <row r="1442" spans="1:17" x14ac:dyDescent="0.25">
      <c r="A1442">
        <v>3543</v>
      </c>
      <c r="D1442">
        <v>144.55375999999998</v>
      </c>
      <c r="E1442" s="4">
        <v>2</v>
      </c>
      <c r="F1442">
        <v>120.67335499999999</v>
      </c>
      <c r="G1442" s="3">
        <v>3</v>
      </c>
      <c r="P1442">
        <v>2</v>
      </c>
      <c r="Q1442" t="str">
        <f>CONCATENATE(C1442,E1442,G1442,I1442)</f>
        <v>23</v>
      </c>
    </row>
    <row r="1443" spans="1:17" x14ac:dyDescent="0.25">
      <c r="A1443">
        <v>3544</v>
      </c>
      <c r="D1443">
        <v>144.55375999999998</v>
      </c>
      <c r="E1443" s="4">
        <v>2</v>
      </c>
      <c r="F1443">
        <v>120.67335499999999</v>
      </c>
      <c r="G1443" s="3">
        <v>3</v>
      </c>
      <c r="P1443">
        <v>2</v>
      </c>
      <c r="Q1443" t="str">
        <f>CONCATENATE(C1443,E1443,G1443,I1443)</f>
        <v>23</v>
      </c>
    </row>
    <row r="1444" spans="1:17" x14ac:dyDescent="0.25">
      <c r="A1444">
        <v>3545</v>
      </c>
      <c r="D1444">
        <v>144.55375999999998</v>
      </c>
      <c r="E1444" s="4">
        <v>2</v>
      </c>
      <c r="F1444">
        <v>120.94353099999999</v>
      </c>
      <c r="G1444" s="3">
        <v>3</v>
      </c>
      <c r="P1444">
        <v>2</v>
      </c>
      <c r="Q1444" t="str">
        <f>CONCATENATE(C1444,E1444,G1444,I1444)</f>
        <v>23</v>
      </c>
    </row>
    <row r="1445" spans="1:17" x14ac:dyDescent="0.25">
      <c r="A1445">
        <v>3546</v>
      </c>
      <c r="D1445">
        <v>144.55375999999998</v>
      </c>
      <c r="E1445" s="4">
        <v>2</v>
      </c>
      <c r="F1445">
        <v>120.94353099999999</v>
      </c>
      <c r="G1445" s="3">
        <v>3</v>
      </c>
      <c r="P1445">
        <v>2</v>
      </c>
      <c r="Q1445" t="str">
        <f>CONCATENATE(C1445,E1445,G1445,I1445)</f>
        <v>23</v>
      </c>
    </row>
    <row r="1446" spans="1:17" x14ac:dyDescent="0.25">
      <c r="A1446">
        <v>3547</v>
      </c>
      <c r="D1446">
        <v>144.55375999999998</v>
      </c>
      <c r="E1446" s="4">
        <v>2</v>
      </c>
      <c r="F1446">
        <v>120.94353099999999</v>
      </c>
      <c r="G1446" s="3">
        <v>3</v>
      </c>
      <c r="P1446">
        <v>2</v>
      </c>
      <c r="Q1446" t="str">
        <f>CONCATENATE(C1446,E1446,G1446,I1446)</f>
        <v>23</v>
      </c>
    </row>
    <row r="1447" spans="1:17" x14ac:dyDescent="0.25">
      <c r="A1447">
        <v>3548</v>
      </c>
      <c r="D1447">
        <v>144.55375999999998</v>
      </c>
      <c r="E1447" s="4">
        <v>2</v>
      </c>
      <c r="F1447">
        <v>121.01115899999999</v>
      </c>
      <c r="G1447" s="3">
        <v>3</v>
      </c>
      <c r="P1447">
        <v>2</v>
      </c>
      <c r="Q1447" t="str">
        <f>CONCATENATE(C1447,E1447,G1447,I1447)</f>
        <v>23</v>
      </c>
    </row>
    <row r="1448" spans="1:17" x14ac:dyDescent="0.25">
      <c r="A1448">
        <v>3549</v>
      </c>
      <c r="D1448">
        <v>144.55375999999998</v>
      </c>
      <c r="E1448" s="4">
        <v>2</v>
      </c>
      <c r="F1448">
        <v>121.07867499999999</v>
      </c>
      <c r="G1448" s="3">
        <v>3</v>
      </c>
      <c r="P1448">
        <v>2</v>
      </c>
      <c r="Q1448" t="str">
        <f>CONCATENATE(C1448,E1448,G1448,I1448)</f>
        <v>23</v>
      </c>
    </row>
    <row r="1449" spans="1:17" x14ac:dyDescent="0.25">
      <c r="A1449">
        <v>3550</v>
      </c>
      <c r="D1449">
        <v>144.55375999999998</v>
      </c>
      <c r="E1449" s="4">
        <v>2</v>
      </c>
      <c r="F1449">
        <v>121.281336</v>
      </c>
      <c r="G1449" s="3">
        <v>3</v>
      </c>
      <c r="P1449">
        <v>2</v>
      </c>
      <c r="Q1449" t="str">
        <f>CONCATENATE(C1449,E1449,G1449,I1449)</f>
        <v>23</v>
      </c>
    </row>
    <row r="1450" spans="1:17" x14ac:dyDescent="0.25">
      <c r="A1450">
        <v>3551</v>
      </c>
      <c r="D1450">
        <v>144.55375999999998</v>
      </c>
      <c r="E1450" s="4">
        <v>2</v>
      </c>
      <c r="F1450">
        <v>121.281336</v>
      </c>
      <c r="G1450" s="3">
        <v>3</v>
      </c>
      <c r="P1450">
        <v>2</v>
      </c>
      <c r="Q1450" t="str">
        <f>CONCATENATE(C1450,E1450,G1450,I1450)</f>
        <v>23</v>
      </c>
    </row>
    <row r="1451" spans="1:17" x14ac:dyDescent="0.25">
      <c r="A1451">
        <v>3552</v>
      </c>
      <c r="D1451">
        <v>144.55375999999998</v>
      </c>
      <c r="E1451" s="4">
        <v>2</v>
      </c>
      <c r="F1451">
        <v>121.348963</v>
      </c>
      <c r="G1451" s="3">
        <v>3</v>
      </c>
      <c r="P1451">
        <v>2</v>
      </c>
      <c r="Q1451" t="str">
        <f>CONCATENATE(C1451,E1451,G1451,I1451)</f>
        <v>23</v>
      </c>
    </row>
    <row r="1452" spans="1:17" x14ac:dyDescent="0.25">
      <c r="A1452">
        <v>3553</v>
      </c>
      <c r="D1452">
        <v>144.55375999999998</v>
      </c>
      <c r="E1452" s="4">
        <v>2</v>
      </c>
      <c r="F1452">
        <v>121.88942699999998</v>
      </c>
      <c r="G1452" s="3">
        <v>3</v>
      </c>
      <c r="P1452">
        <v>2</v>
      </c>
      <c r="Q1452" t="str">
        <f>CONCATENATE(C1452,E1452,G1452,I1452)</f>
        <v>23</v>
      </c>
    </row>
    <row r="1453" spans="1:17" x14ac:dyDescent="0.25">
      <c r="A1453">
        <v>3554</v>
      </c>
      <c r="D1453">
        <v>144.55375999999998</v>
      </c>
      <c r="E1453" s="4">
        <v>2</v>
      </c>
      <c r="F1453">
        <v>121.88942699999998</v>
      </c>
      <c r="G1453" s="3">
        <v>3</v>
      </c>
      <c r="P1453">
        <v>2</v>
      </c>
      <c r="Q1453" t="str">
        <f>CONCATENATE(C1453,E1453,G1453,I1453)</f>
        <v>23</v>
      </c>
    </row>
    <row r="1454" spans="1:17" x14ac:dyDescent="0.25">
      <c r="A1454">
        <v>3555</v>
      </c>
      <c r="P1454">
        <v>0</v>
      </c>
      <c r="Q1454" t="str">
        <f>CONCATENATE(C1454,E1454,G1454,I1454)</f>
        <v/>
      </c>
    </row>
    <row r="1455" spans="1:17" x14ac:dyDescent="0.25">
      <c r="A1455">
        <v>3556</v>
      </c>
      <c r="P1455">
        <v>0</v>
      </c>
      <c r="Q1455" t="str">
        <f>CONCATENATE(C1455,E1455,G1455,I1455)</f>
        <v/>
      </c>
    </row>
    <row r="1456" spans="1:17" x14ac:dyDescent="0.25">
      <c r="A1456">
        <v>3557</v>
      </c>
      <c r="P1456">
        <v>0</v>
      </c>
      <c r="Q1456" t="str">
        <f>CONCATENATE(C1456,E1456,G1456,I1456)</f>
        <v/>
      </c>
    </row>
    <row r="1457" spans="1:17" x14ac:dyDescent="0.25">
      <c r="A1457">
        <v>3558</v>
      </c>
      <c r="B1457">
        <v>153.644103</v>
      </c>
      <c r="C1457" s="2">
        <v>1</v>
      </c>
      <c r="P1457">
        <v>1</v>
      </c>
      <c r="Q1457" t="str">
        <f>CONCATENATE(C1457,E1457,G1457,I1457)</f>
        <v>1</v>
      </c>
    </row>
    <row r="1458" spans="1:17" x14ac:dyDescent="0.25">
      <c r="A1458">
        <v>3559</v>
      </c>
      <c r="B1458">
        <v>153.644103</v>
      </c>
      <c r="C1458" s="2">
        <v>1</v>
      </c>
      <c r="P1458">
        <v>1</v>
      </c>
      <c r="Q1458" t="str">
        <f>CONCATENATE(C1458,E1458,G1458,I1458)</f>
        <v>1</v>
      </c>
    </row>
    <row r="1459" spans="1:17" x14ac:dyDescent="0.25">
      <c r="A1459">
        <v>3560</v>
      </c>
      <c r="B1459">
        <v>153.644103</v>
      </c>
      <c r="C1459" s="2">
        <v>1</v>
      </c>
      <c r="H1459">
        <v>143.774608</v>
      </c>
      <c r="I1459" s="1">
        <v>4</v>
      </c>
      <c r="P1459">
        <v>2</v>
      </c>
      <c r="Q1459" t="str">
        <f>CONCATENATE(C1459,E1459,G1459,I1459)</f>
        <v>14</v>
      </c>
    </row>
    <row r="1460" spans="1:17" x14ac:dyDescent="0.25">
      <c r="A1460">
        <v>3561</v>
      </c>
      <c r="B1460">
        <v>153.644103</v>
      </c>
      <c r="C1460" s="2">
        <v>1</v>
      </c>
      <c r="H1460">
        <v>143.774608</v>
      </c>
      <c r="I1460" s="1">
        <v>4</v>
      </c>
      <c r="P1460">
        <v>2</v>
      </c>
      <c r="Q1460" t="str">
        <f>CONCATENATE(C1460,E1460,G1460,I1460)</f>
        <v>14</v>
      </c>
    </row>
    <row r="1461" spans="1:17" x14ac:dyDescent="0.25">
      <c r="A1461">
        <v>3562</v>
      </c>
      <c r="B1461">
        <v>153.644103</v>
      </c>
      <c r="C1461" s="2">
        <v>1</v>
      </c>
      <c r="H1461">
        <v>143.774608</v>
      </c>
      <c r="I1461" s="1">
        <v>4</v>
      </c>
      <c r="P1461">
        <v>2</v>
      </c>
      <c r="Q1461" t="str">
        <f>CONCATENATE(C1461,E1461,G1461,I1461)</f>
        <v>14</v>
      </c>
    </row>
    <row r="1462" spans="1:17" x14ac:dyDescent="0.25">
      <c r="A1462">
        <v>3563</v>
      </c>
      <c r="B1462">
        <v>153.644103</v>
      </c>
      <c r="C1462" s="2">
        <v>1</v>
      </c>
      <c r="H1462">
        <v>143.774608</v>
      </c>
      <c r="I1462" s="1">
        <v>4</v>
      </c>
      <c r="P1462">
        <v>2</v>
      </c>
      <c r="Q1462" t="str">
        <f>CONCATENATE(C1462,E1462,G1462,I1462)</f>
        <v>14</v>
      </c>
    </row>
    <row r="1463" spans="1:17" x14ac:dyDescent="0.25">
      <c r="A1463">
        <v>3564</v>
      </c>
      <c r="B1463">
        <v>153.644103</v>
      </c>
      <c r="C1463" s="2">
        <v>1</v>
      </c>
      <c r="H1463">
        <v>143.774608</v>
      </c>
      <c r="I1463" s="1">
        <v>4</v>
      </c>
      <c r="P1463">
        <v>2</v>
      </c>
      <c r="Q1463" t="str">
        <f>CONCATENATE(C1463,E1463,G1463,I1463)</f>
        <v>14</v>
      </c>
    </row>
    <row r="1464" spans="1:17" x14ac:dyDescent="0.25">
      <c r="A1464">
        <v>3565</v>
      </c>
      <c r="B1464">
        <v>153.644103</v>
      </c>
      <c r="C1464" s="2">
        <v>1</v>
      </c>
      <c r="H1464">
        <v>143.774608</v>
      </c>
      <c r="I1464" s="1">
        <v>4</v>
      </c>
      <c r="P1464">
        <v>2</v>
      </c>
      <c r="Q1464" t="str">
        <f>CONCATENATE(C1464,E1464,G1464,I1464)</f>
        <v>14</v>
      </c>
    </row>
    <row r="1465" spans="1:17" x14ac:dyDescent="0.25">
      <c r="A1465">
        <v>3566</v>
      </c>
      <c r="B1465">
        <v>153.644103</v>
      </c>
      <c r="C1465" s="2">
        <v>1</v>
      </c>
      <c r="H1465">
        <v>143.774608</v>
      </c>
      <c r="I1465" s="1">
        <v>4</v>
      </c>
      <c r="P1465">
        <v>2</v>
      </c>
      <c r="Q1465" t="str">
        <f>CONCATENATE(C1465,E1465,G1465,I1465)</f>
        <v>14</v>
      </c>
    </row>
    <row r="1466" spans="1:17" x14ac:dyDescent="0.25">
      <c r="A1466">
        <v>3567</v>
      </c>
      <c r="B1466">
        <v>153.644103</v>
      </c>
      <c r="C1466" s="2">
        <v>1</v>
      </c>
      <c r="H1466">
        <v>143.774608</v>
      </c>
      <c r="I1466" s="1">
        <v>4</v>
      </c>
      <c r="P1466">
        <v>2</v>
      </c>
      <c r="Q1466" t="str">
        <f>CONCATENATE(C1466,E1466,G1466,I1466)</f>
        <v>14</v>
      </c>
    </row>
    <row r="1467" spans="1:17" x14ac:dyDescent="0.25">
      <c r="A1467">
        <v>3568</v>
      </c>
      <c r="B1467">
        <v>153.644103</v>
      </c>
      <c r="C1467" s="2">
        <v>1</v>
      </c>
      <c r="H1467">
        <v>144.034358</v>
      </c>
      <c r="I1467" s="1">
        <v>4</v>
      </c>
      <c r="P1467">
        <v>2</v>
      </c>
      <c r="Q1467" t="str">
        <f>CONCATENATE(C1467,E1467,G1467,I1467)</f>
        <v>14</v>
      </c>
    </row>
    <row r="1468" spans="1:17" x14ac:dyDescent="0.25">
      <c r="A1468">
        <v>3569</v>
      </c>
      <c r="B1468">
        <v>153.644103</v>
      </c>
      <c r="C1468" s="2">
        <v>1</v>
      </c>
      <c r="H1468">
        <v>144.034358</v>
      </c>
      <c r="I1468" s="1">
        <v>4</v>
      </c>
      <c r="P1468">
        <v>2</v>
      </c>
      <c r="Q1468" t="str">
        <f>CONCATENATE(C1468,E1468,G1468,I1468)</f>
        <v>14</v>
      </c>
    </row>
    <row r="1469" spans="1:17" x14ac:dyDescent="0.25">
      <c r="A1469">
        <v>3570</v>
      </c>
      <c r="B1469">
        <v>153.644103</v>
      </c>
      <c r="C1469" s="2">
        <v>1</v>
      </c>
      <c r="H1469">
        <v>144.09924599999999</v>
      </c>
      <c r="I1469" s="1">
        <v>4</v>
      </c>
      <c r="P1469">
        <v>2</v>
      </c>
      <c r="Q1469" t="str">
        <f>CONCATENATE(C1469,E1469,G1469,I1469)</f>
        <v>14</v>
      </c>
    </row>
    <row r="1470" spans="1:17" x14ac:dyDescent="0.25">
      <c r="A1470">
        <v>3571</v>
      </c>
      <c r="B1470">
        <v>153.838863</v>
      </c>
      <c r="C1470" s="2">
        <v>1</v>
      </c>
      <c r="H1470">
        <v>144.35899699999999</v>
      </c>
      <c r="I1470" s="1">
        <v>4</v>
      </c>
      <c r="P1470">
        <v>2</v>
      </c>
      <c r="Q1470" t="str">
        <f>CONCATENATE(C1470,E1470,G1470,I1470)</f>
        <v>14</v>
      </c>
    </row>
    <row r="1471" spans="1:17" x14ac:dyDescent="0.25">
      <c r="A1471">
        <v>3572</v>
      </c>
      <c r="H1471">
        <v>144.35899699999999</v>
      </c>
      <c r="I1471" s="1">
        <v>4</v>
      </c>
      <c r="P1471">
        <v>1</v>
      </c>
      <c r="Q1471" t="str">
        <f>CONCATENATE(C1471,E1471,G1471,I1471)</f>
        <v>4</v>
      </c>
    </row>
    <row r="1472" spans="1:17" x14ac:dyDescent="0.25">
      <c r="A1472">
        <v>3573</v>
      </c>
      <c r="H1472">
        <v>144.42388499999998</v>
      </c>
      <c r="I1472" s="1">
        <v>4</v>
      </c>
      <c r="P1472">
        <v>1</v>
      </c>
      <c r="Q1472" t="str">
        <f>CONCATENATE(C1472,E1472,G1472,I1472)</f>
        <v>4</v>
      </c>
    </row>
    <row r="1473" spans="1:17" x14ac:dyDescent="0.25">
      <c r="A1473">
        <v>3574</v>
      </c>
      <c r="H1473">
        <v>144.42388499999998</v>
      </c>
      <c r="I1473" s="1">
        <v>4</v>
      </c>
      <c r="P1473">
        <v>1</v>
      </c>
      <c r="Q1473" t="str">
        <f>CONCATENATE(C1473,E1473,G1473,I1473)</f>
        <v>4</v>
      </c>
    </row>
    <row r="1474" spans="1:17" x14ac:dyDescent="0.25">
      <c r="A1474">
        <v>3575</v>
      </c>
      <c r="H1474">
        <v>145.332919</v>
      </c>
      <c r="I1474" s="1">
        <v>4</v>
      </c>
      <c r="P1474">
        <v>1</v>
      </c>
      <c r="Q1474" t="str">
        <f>CONCATENATE(C1474,E1474,G1474,I1474)</f>
        <v>4</v>
      </c>
    </row>
    <row r="1475" spans="1:17" x14ac:dyDescent="0.25">
      <c r="A1475">
        <v>3576</v>
      </c>
      <c r="D1475">
        <v>163.773246</v>
      </c>
      <c r="E1475" s="4">
        <v>2</v>
      </c>
      <c r="F1475">
        <v>152.15067199999999</v>
      </c>
      <c r="G1475" s="3">
        <v>3</v>
      </c>
      <c r="P1475">
        <v>2</v>
      </c>
      <c r="Q1475" t="str">
        <f>CONCATENATE(C1475,E1475,G1475,I1475)</f>
        <v>23</v>
      </c>
    </row>
    <row r="1476" spans="1:17" x14ac:dyDescent="0.25">
      <c r="A1476">
        <v>3577</v>
      </c>
      <c r="D1476">
        <v>163.773246</v>
      </c>
      <c r="E1476" s="4">
        <v>2</v>
      </c>
      <c r="F1476">
        <v>152.15067199999999</v>
      </c>
      <c r="G1476" s="3">
        <v>3</v>
      </c>
      <c r="P1476">
        <v>2</v>
      </c>
      <c r="Q1476" t="str">
        <f>CONCATENATE(C1476,E1476,G1476,I1476)</f>
        <v>23</v>
      </c>
    </row>
    <row r="1477" spans="1:17" x14ac:dyDescent="0.25">
      <c r="A1477">
        <v>3578</v>
      </c>
      <c r="D1477">
        <v>163.773246</v>
      </c>
      <c r="E1477" s="4">
        <v>2</v>
      </c>
      <c r="F1477">
        <v>152.15067199999999</v>
      </c>
      <c r="G1477" s="3">
        <v>3</v>
      </c>
      <c r="P1477">
        <v>2</v>
      </c>
      <c r="Q1477" t="str">
        <f>CONCATENATE(C1477,E1477,G1477,I1477)</f>
        <v>23</v>
      </c>
    </row>
    <row r="1478" spans="1:17" x14ac:dyDescent="0.25">
      <c r="A1478">
        <v>3579</v>
      </c>
      <c r="D1478">
        <v>163.773246</v>
      </c>
      <c r="E1478" s="4">
        <v>2</v>
      </c>
      <c r="F1478">
        <v>152.15067199999999</v>
      </c>
      <c r="G1478" s="3">
        <v>3</v>
      </c>
      <c r="P1478">
        <v>2</v>
      </c>
      <c r="Q1478" t="str">
        <f>CONCATENATE(C1478,E1478,G1478,I1478)</f>
        <v>23</v>
      </c>
    </row>
    <row r="1479" spans="1:17" x14ac:dyDescent="0.25">
      <c r="A1479">
        <v>3580</v>
      </c>
      <c r="D1479">
        <v>163.773246</v>
      </c>
      <c r="E1479" s="4">
        <v>2</v>
      </c>
      <c r="F1479">
        <v>152.15067199999999</v>
      </c>
      <c r="G1479" s="3">
        <v>3</v>
      </c>
      <c r="P1479">
        <v>2</v>
      </c>
      <c r="Q1479" t="str">
        <f>CONCATENATE(C1479,E1479,G1479,I1479)</f>
        <v>23</v>
      </c>
    </row>
    <row r="1480" spans="1:17" x14ac:dyDescent="0.25">
      <c r="A1480">
        <v>3581</v>
      </c>
      <c r="D1480">
        <v>163.773246</v>
      </c>
      <c r="E1480" s="4">
        <v>2</v>
      </c>
      <c r="F1480">
        <v>152.15067199999999</v>
      </c>
      <c r="G1480" s="3">
        <v>3</v>
      </c>
      <c r="P1480">
        <v>2</v>
      </c>
      <c r="Q1480" t="str">
        <f>CONCATENATE(C1480,E1480,G1480,I1480)</f>
        <v>23</v>
      </c>
    </row>
    <row r="1481" spans="1:17" x14ac:dyDescent="0.25">
      <c r="A1481">
        <v>3582</v>
      </c>
      <c r="D1481">
        <v>163.773246</v>
      </c>
      <c r="E1481" s="4">
        <v>2</v>
      </c>
      <c r="F1481">
        <v>152.15067199999999</v>
      </c>
      <c r="G1481" s="3">
        <v>3</v>
      </c>
      <c r="P1481">
        <v>2</v>
      </c>
      <c r="Q1481" t="str">
        <f>CONCATENATE(C1481,E1481,G1481,I1481)</f>
        <v>23</v>
      </c>
    </row>
    <row r="1482" spans="1:17" x14ac:dyDescent="0.25">
      <c r="A1482">
        <v>3583</v>
      </c>
      <c r="D1482">
        <v>163.773246</v>
      </c>
      <c r="E1482" s="4">
        <v>2</v>
      </c>
      <c r="F1482">
        <v>152.15067199999999</v>
      </c>
      <c r="G1482" s="3">
        <v>3</v>
      </c>
      <c r="P1482">
        <v>2</v>
      </c>
      <c r="Q1482" t="str">
        <f>CONCATENATE(C1482,E1482,G1482,I1482)</f>
        <v>23</v>
      </c>
    </row>
    <row r="1483" spans="1:17" x14ac:dyDescent="0.25">
      <c r="A1483">
        <v>3584</v>
      </c>
      <c r="D1483">
        <v>163.773246</v>
      </c>
      <c r="E1483" s="4">
        <v>2</v>
      </c>
      <c r="F1483">
        <v>152.280551</v>
      </c>
      <c r="G1483" s="3">
        <v>3</v>
      </c>
      <c r="P1483">
        <v>2</v>
      </c>
      <c r="Q1483" t="str">
        <f>CONCATENATE(C1483,E1483,G1483,I1483)</f>
        <v>23</v>
      </c>
    </row>
    <row r="1484" spans="1:17" x14ac:dyDescent="0.25">
      <c r="A1484">
        <v>3585</v>
      </c>
      <c r="D1484">
        <v>163.773246</v>
      </c>
      <c r="E1484" s="4">
        <v>2</v>
      </c>
      <c r="F1484">
        <v>152.280551</v>
      </c>
      <c r="G1484" s="3">
        <v>3</v>
      </c>
      <c r="P1484">
        <v>2</v>
      </c>
      <c r="Q1484" t="str">
        <f>CONCATENATE(C1484,E1484,G1484,I1484)</f>
        <v>23</v>
      </c>
    </row>
    <row r="1485" spans="1:17" x14ac:dyDescent="0.25">
      <c r="A1485">
        <v>3586</v>
      </c>
      <c r="D1485">
        <v>163.773246</v>
      </c>
      <c r="E1485" s="4">
        <v>2</v>
      </c>
      <c r="F1485">
        <v>152.410426</v>
      </c>
      <c r="G1485" s="3">
        <v>3</v>
      </c>
      <c r="P1485">
        <v>2</v>
      </c>
      <c r="Q1485" t="str">
        <f>CONCATENATE(C1485,E1485,G1485,I1485)</f>
        <v>23</v>
      </c>
    </row>
    <row r="1486" spans="1:17" x14ac:dyDescent="0.25">
      <c r="A1486">
        <v>3587</v>
      </c>
      <c r="D1486">
        <v>163.773246</v>
      </c>
      <c r="E1486" s="4">
        <v>2</v>
      </c>
      <c r="F1486">
        <v>152.60518999999999</v>
      </c>
      <c r="G1486" s="3">
        <v>3</v>
      </c>
      <c r="P1486">
        <v>2</v>
      </c>
      <c r="Q1486" t="str">
        <f>CONCATENATE(C1486,E1486,G1486,I1486)</f>
        <v>23</v>
      </c>
    </row>
    <row r="1487" spans="1:17" x14ac:dyDescent="0.25">
      <c r="A1487">
        <v>3588</v>
      </c>
      <c r="D1487">
        <v>164.03299999999999</v>
      </c>
      <c r="E1487" s="4">
        <v>2</v>
      </c>
      <c r="F1487">
        <v>152.60518999999999</v>
      </c>
      <c r="G1487" s="3">
        <v>3</v>
      </c>
      <c r="P1487">
        <v>2</v>
      </c>
      <c r="Q1487" t="str">
        <f>CONCATENATE(C1487,E1487,G1487,I1487)</f>
        <v>23</v>
      </c>
    </row>
    <row r="1488" spans="1:17" x14ac:dyDescent="0.25">
      <c r="A1488">
        <v>3589</v>
      </c>
      <c r="D1488">
        <v>164.03299999999999</v>
      </c>
      <c r="E1488" s="4">
        <v>2</v>
      </c>
      <c r="F1488">
        <v>152.86494399999998</v>
      </c>
      <c r="G1488" s="3">
        <v>3</v>
      </c>
      <c r="P1488">
        <v>2</v>
      </c>
      <c r="Q1488" t="str">
        <f>CONCATENATE(C1488,E1488,G1488,I1488)</f>
        <v>23</v>
      </c>
    </row>
    <row r="1489" spans="1:17" x14ac:dyDescent="0.25">
      <c r="A1489">
        <v>3590</v>
      </c>
      <c r="F1489">
        <v>153.25447</v>
      </c>
      <c r="G1489" s="3">
        <v>3</v>
      </c>
      <c r="P1489">
        <v>1</v>
      </c>
      <c r="Q1489" t="str">
        <f>CONCATENATE(C1489,E1489,G1489,I1489)</f>
        <v>3</v>
      </c>
    </row>
    <row r="1490" spans="1:17" x14ac:dyDescent="0.25">
      <c r="A1490">
        <v>3591</v>
      </c>
      <c r="F1490">
        <v>153.25447</v>
      </c>
      <c r="G1490" s="3">
        <v>3</v>
      </c>
      <c r="P1490">
        <v>1</v>
      </c>
      <c r="Q1490" t="str">
        <f>CONCATENATE(C1490,E1490,G1490,I1490)</f>
        <v>3</v>
      </c>
    </row>
    <row r="1491" spans="1:17" x14ac:dyDescent="0.25">
      <c r="A1491">
        <v>3592</v>
      </c>
      <c r="P1491">
        <v>0</v>
      </c>
      <c r="Q1491" t="str">
        <f>CONCATENATE(C1491,E1491,G1491,I1491)</f>
        <v/>
      </c>
    </row>
    <row r="1492" spans="1:17" x14ac:dyDescent="0.25">
      <c r="A1492">
        <v>3593</v>
      </c>
      <c r="P1492">
        <v>0</v>
      </c>
      <c r="Q1492" t="str">
        <f>CONCATENATE(C1492,E1492,G1492,I1492)</f>
        <v/>
      </c>
    </row>
    <row r="1493" spans="1:17" x14ac:dyDescent="0.25">
      <c r="A1493">
        <v>3594</v>
      </c>
      <c r="B1493">
        <v>175.52569499999998</v>
      </c>
      <c r="C1493" s="2">
        <v>1</v>
      </c>
      <c r="H1493">
        <v>162.53957299999999</v>
      </c>
      <c r="I1493" s="1">
        <v>4</v>
      </c>
      <c r="P1493">
        <v>2</v>
      </c>
      <c r="Q1493" t="str">
        <f>CONCATENATE(C1493,E1493,G1493,I1493)</f>
        <v>14</v>
      </c>
    </row>
    <row r="1494" spans="1:17" x14ac:dyDescent="0.25">
      <c r="A1494">
        <v>3595</v>
      </c>
      <c r="B1494">
        <v>175.52569499999998</v>
      </c>
      <c r="C1494" s="2">
        <v>1</v>
      </c>
      <c r="H1494">
        <v>162.53957299999999</v>
      </c>
      <c r="I1494" s="1">
        <v>4</v>
      </c>
      <c r="P1494">
        <v>2</v>
      </c>
      <c r="Q1494" t="str">
        <f>CONCATENATE(C1494,E1494,G1494,I1494)</f>
        <v>14</v>
      </c>
    </row>
    <row r="1495" spans="1:17" x14ac:dyDescent="0.25">
      <c r="A1495">
        <v>3596</v>
      </c>
      <c r="B1495">
        <v>175.52569499999998</v>
      </c>
      <c r="C1495" s="2">
        <v>1</v>
      </c>
      <c r="H1495">
        <v>162.53957299999999</v>
      </c>
      <c r="I1495" s="1">
        <v>4</v>
      </c>
      <c r="P1495">
        <v>2</v>
      </c>
      <c r="Q1495" t="str">
        <f>CONCATENATE(C1495,E1495,G1495,I1495)</f>
        <v>14</v>
      </c>
    </row>
    <row r="1496" spans="1:17" x14ac:dyDescent="0.25">
      <c r="A1496">
        <v>3597</v>
      </c>
      <c r="B1496">
        <v>175.52569499999998</v>
      </c>
      <c r="C1496" s="2">
        <v>1</v>
      </c>
      <c r="H1496">
        <v>162.53957299999999</v>
      </c>
      <c r="I1496" s="1">
        <v>4</v>
      </c>
      <c r="P1496">
        <v>2</v>
      </c>
      <c r="Q1496" t="str">
        <f>CONCATENATE(C1496,E1496,G1496,I1496)</f>
        <v>14</v>
      </c>
    </row>
    <row r="1497" spans="1:17" x14ac:dyDescent="0.25">
      <c r="A1497">
        <v>3598</v>
      </c>
      <c r="B1497">
        <v>175.52569499999998</v>
      </c>
      <c r="C1497" s="2">
        <v>1</v>
      </c>
      <c r="H1497">
        <v>162.53957299999999</v>
      </c>
      <c r="I1497" s="1">
        <v>4</v>
      </c>
      <c r="P1497">
        <v>2</v>
      </c>
      <c r="Q1497" t="str">
        <f>CONCATENATE(C1497,E1497,G1497,I1497)</f>
        <v>14</v>
      </c>
    </row>
    <row r="1498" spans="1:17" x14ac:dyDescent="0.25">
      <c r="A1498">
        <v>3599</v>
      </c>
      <c r="B1498">
        <v>175.52569499999998</v>
      </c>
      <c r="C1498" s="2">
        <v>1</v>
      </c>
      <c r="H1498">
        <v>162.53957299999999</v>
      </c>
      <c r="I1498" s="1">
        <v>4</v>
      </c>
      <c r="P1498">
        <v>2</v>
      </c>
      <c r="Q1498" t="str">
        <f>CONCATENATE(C1498,E1498,G1498,I1498)</f>
        <v>14</v>
      </c>
    </row>
    <row r="1499" spans="1:17" x14ac:dyDescent="0.25">
      <c r="A1499">
        <v>3600</v>
      </c>
      <c r="B1499">
        <v>175.52569499999998</v>
      </c>
      <c r="C1499" s="2">
        <v>1</v>
      </c>
      <c r="H1499">
        <v>162.53957299999999</v>
      </c>
      <c r="I1499" s="1">
        <v>4</v>
      </c>
      <c r="P1499">
        <v>2</v>
      </c>
      <c r="Q1499" t="str">
        <f>CONCATENATE(C1499,E1499,G1499,I1499)</f>
        <v>14</v>
      </c>
    </row>
    <row r="1500" spans="1:17" x14ac:dyDescent="0.25">
      <c r="A1500">
        <v>3601</v>
      </c>
      <c r="B1500">
        <v>175.52569499999998</v>
      </c>
      <c r="C1500" s="2">
        <v>1</v>
      </c>
      <c r="H1500">
        <v>162.53957299999999</v>
      </c>
      <c r="I1500" s="1">
        <v>4</v>
      </c>
      <c r="P1500">
        <v>2</v>
      </c>
      <c r="Q1500" t="str">
        <f>CONCATENATE(C1500,E1500,G1500,I1500)</f>
        <v>14</v>
      </c>
    </row>
    <row r="1501" spans="1:17" x14ac:dyDescent="0.25">
      <c r="A1501">
        <v>3602</v>
      </c>
      <c r="B1501">
        <v>175.52569499999998</v>
      </c>
      <c r="C1501" s="2">
        <v>1</v>
      </c>
      <c r="H1501">
        <v>162.53957299999999</v>
      </c>
      <c r="I1501" s="1">
        <v>4</v>
      </c>
      <c r="P1501">
        <v>2</v>
      </c>
      <c r="Q1501" t="str">
        <f>CONCATENATE(C1501,E1501,G1501,I1501)</f>
        <v>14</v>
      </c>
    </row>
    <row r="1502" spans="1:17" x14ac:dyDescent="0.25">
      <c r="A1502">
        <v>3603</v>
      </c>
      <c r="B1502">
        <v>175.52569499999998</v>
      </c>
      <c r="C1502" s="2">
        <v>1</v>
      </c>
      <c r="H1502">
        <v>162.53957299999999</v>
      </c>
      <c r="I1502" s="1">
        <v>4</v>
      </c>
      <c r="P1502">
        <v>2</v>
      </c>
      <c r="Q1502" t="str">
        <f>CONCATENATE(C1502,E1502,G1502,I1502)</f>
        <v>14</v>
      </c>
    </row>
    <row r="1503" spans="1:17" x14ac:dyDescent="0.25">
      <c r="A1503">
        <v>3604</v>
      </c>
      <c r="B1503">
        <v>175.52569499999998</v>
      </c>
      <c r="C1503" s="2">
        <v>1</v>
      </c>
      <c r="H1503">
        <v>162.92920199999998</v>
      </c>
      <c r="I1503" s="1">
        <v>4</v>
      </c>
      <c r="P1503">
        <v>2</v>
      </c>
      <c r="Q1503" t="str">
        <f>CONCATENATE(C1503,E1503,G1503,I1503)</f>
        <v>14</v>
      </c>
    </row>
    <row r="1504" spans="1:17" x14ac:dyDescent="0.25">
      <c r="A1504">
        <v>3605</v>
      </c>
      <c r="B1504">
        <v>175.52569499999998</v>
      </c>
      <c r="C1504" s="2">
        <v>1</v>
      </c>
      <c r="H1504">
        <v>162.92920199999998</v>
      </c>
      <c r="I1504" s="1">
        <v>4</v>
      </c>
      <c r="P1504">
        <v>2</v>
      </c>
      <c r="Q1504" t="str">
        <f>CONCATENATE(C1504,E1504,G1504,I1504)</f>
        <v>14</v>
      </c>
    </row>
    <row r="1505" spans="1:17" x14ac:dyDescent="0.25">
      <c r="A1505">
        <v>3606</v>
      </c>
      <c r="B1505">
        <v>175.52569499999998</v>
      </c>
      <c r="C1505" s="2">
        <v>1</v>
      </c>
      <c r="H1505">
        <v>163.18885399999999</v>
      </c>
      <c r="I1505" s="1">
        <v>4</v>
      </c>
      <c r="P1505">
        <v>2</v>
      </c>
      <c r="Q1505" t="str">
        <f>CONCATENATE(C1505,E1505,G1505,I1505)</f>
        <v>14</v>
      </c>
    </row>
    <row r="1506" spans="1:17" x14ac:dyDescent="0.25">
      <c r="A1506">
        <v>3607</v>
      </c>
      <c r="B1506">
        <v>175.52569499999998</v>
      </c>
      <c r="C1506" s="2">
        <v>1</v>
      </c>
      <c r="H1506">
        <v>163.18885399999999</v>
      </c>
      <c r="I1506" s="1">
        <v>4</v>
      </c>
      <c r="P1506">
        <v>2</v>
      </c>
      <c r="Q1506" t="str">
        <f>CONCATENATE(C1506,E1506,G1506,I1506)</f>
        <v>14</v>
      </c>
    </row>
    <row r="1507" spans="1:17" x14ac:dyDescent="0.25">
      <c r="A1507">
        <v>3608</v>
      </c>
      <c r="B1507">
        <v>175.85044400000001</v>
      </c>
      <c r="C1507" s="2">
        <v>1</v>
      </c>
      <c r="H1507">
        <v>163.25384499999998</v>
      </c>
      <c r="I1507" s="1">
        <v>4</v>
      </c>
      <c r="P1507">
        <v>2</v>
      </c>
      <c r="Q1507" t="str">
        <f>CONCATENATE(C1507,E1507,G1507,I1507)</f>
        <v>14</v>
      </c>
    </row>
    <row r="1508" spans="1:17" x14ac:dyDescent="0.25">
      <c r="A1508">
        <v>3609</v>
      </c>
      <c r="H1508">
        <v>163.513599</v>
      </c>
      <c r="I1508" s="1">
        <v>4</v>
      </c>
      <c r="P1508">
        <v>1</v>
      </c>
      <c r="Q1508" t="str">
        <f>CONCATENATE(C1508,E1508,G1508,I1508)</f>
        <v>4</v>
      </c>
    </row>
    <row r="1509" spans="1:17" x14ac:dyDescent="0.25">
      <c r="A1509">
        <v>3610</v>
      </c>
      <c r="P1509">
        <v>0</v>
      </c>
      <c r="Q1509" t="str">
        <f>CONCATENATE(C1509,E1509,G1509,I1509)</f>
        <v/>
      </c>
    </row>
    <row r="1510" spans="1:17" x14ac:dyDescent="0.25">
      <c r="A1510">
        <v>3611</v>
      </c>
      <c r="D1510">
        <v>185.78482399999999</v>
      </c>
      <c r="E1510" s="4">
        <v>2</v>
      </c>
      <c r="P1510">
        <v>1</v>
      </c>
      <c r="Q1510" t="str">
        <f>CONCATENATE(C1510,E1510,G1510,I1510)</f>
        <v>2</v>
      </c>
    </row>
    <row r="1511" spans="1:17" x14ac:dyDescent="0.25">
      <c r="A1511">
        <v>3612</v>
      </c>
      <c r="D1511">
        <v>185.78482399999999</v>
      </c>
      <c r="E1511" s="4">
        <v>2</v>
      </c>
      <c r="P1511">
        <v>1</v>
      </c>
      <c r="Q1511" t="str">
        <f>CONCATENATE(C1511,E1511,G1511,I1511)</f>
        <v>2</v>
      </c>
    </row>
    <row r="1512" spans="1:17" x14ac:dyDescent="0.25">
      <c r="A1512">
        <v>3613</v>
      </c>
      <c r="D1512">
        <v>185.78482399999999</v>
      </c>
      <c r="E1512" s="4">
        <v>2</v>
      </c>
      <c r="F1512">
        <v>173.70773599999998</v>
      </c>
      <c r="G1512" s="3">
        <v>3</v>
      </c>
      <c r="P1512">
        <v>2</v>
      </c>
      <c r="Q1512" t="str">
        <f>CONCATENATE(C1512,E1512,G1512,I1512)</f>
        <v>23</v>
      </c>
    </row>
    <row r="1513" spans="1:17" x14ac:dyDescent="0.25">
      <c r="A1513">
        <v>3614</v>
      </c>
      <c r="D1513">
        <v>185.78482399999999</v>
      </c>
      <c r="E1513" s="4">
        <v>2</v>
      </c>
      <c r="F1513">
        <v>173.70773599999998</v>
      </c>
      <c r="G1513" s="3">
        <v>3</v>
      </c>
      <c r="P1513">
        <v>2</v>
      </c>
      <c r="Q1513" t="str">
        <f>CONCATENATE(C1513,E1513,G1513,I1513)</f>
        <v>23</v>
      </c>
    </row>
    <row r="1514" spans="1:17" x14ac:dyDescent="0.25">
      <c r="A1514">
        <v>3615</v>
      </c>
      <c r="D1514">
        <v>185.78482399999999</v>
      </c>
      <c r="E1514" s="4">
        <v>2</v>
      </c>
      <c r="F1514">
        <v>173.70773599999998</v>
      </c>
      <c r="G1514" s="3">
        <v>3</v>
      </c>
      <c r="P1514">
        <v>2</v>
      </c>
      <c r="Q1514" t="str">
        <f>CONCATENATE(C1514,E1514,G1514,I1514)</f>
        <v>23</v>
      </c>
    </row>
    <row r="1515" spans="1:17" x14ac:dyDescent="0.25">
      <c r="A1515">
        <v>3616</v>
      </c>
      <c r="D1515">
        <v>185.78482399999999</v>
      </c>
      <c r="E1515" s="4">
        <v>2</v>
      </c>
      <c r="F1515">
        <v>173.70773599999998</v>
      </c>
      <c r="G1515" s="3">
        <v>3</v>
      </c>
      <c r="P1515">
        <v>2</v>
      </c>
      <c r="Q1515" t="str">
        <f>CONCATENATE(C1515,E1515,G1515,I1515)</f>
        <v>23</v>
      </c>
    </row>
    <row r="1516" spans="1:17" x14ac:dyDescent="0.25">
      <c r="A1516">
        <v>3617</v>
      </c>
      <c r="D1516">
        <v>185.78482399999999</v>
      </c>
      <c r="E1516" s="4">
        <v>2</v>
      </c>
      <c r="F1516">
        <v>173.70773599999998</v>
      </c>
      <c r="G1516" s="3">
        <v>3</v>
      </c>
      <c r="P1516">
        <v>2</v>
      </c>
      <c r="Q1516" t="str">
        <f>CONCATENATE(C1516,E1516,G1516,I1516)</f>
        <v>23</v>
      </c>
    </row>
    <row r="1517" spans="1:17" x14ac:dyDescent="0.25">
      <c r="A1517">
        <v>3618</v>
      </c>
      <c r="D1517">
        <v>185.78482399999999</v>
      </c>
      <c r="E1517" s="4">
        <v>2</v>
      </c>
      <c r="F1517">
        <v>173.70773599999998</v>
      </c>
      <c r="G1517" s="3">
        <v>3</v>
      </c>
      <c r="P1517">
        <v>2</v>
      </c>
      <c r="Q1517" t="str">
        <f>CONCATENATE(C1517,E1517,G1517,I1517)</f>
        <v>23</v>
      </c>
    </row>
    <row r="1518" spans="1:17" x14ac:dyDescent="0.25">
      <c r="A1518">
        <v>3619</v>
      </c>
      <c r="D1518">
        <v>185.78482399999999</v>
      </c>
      <c r="E1518" s="4">
        <v>2</v>
      </c>
      <c r="F1518">
        <v>173.70773599999998</v>
      </c>
      <c r="G1518" s="3">
        <v>3</v>
      </c>
      <c r="P1518">
        <v>2</v>
      </c>
      <c r="Q1518" t="str">
        <f>CONCATENATE(C1518,E1518,G1518,I1518)</f>
        <v>23</v>
      </c>
    </row>
    <row r="1519" spans="1:17" x14ac:dyDescent="0.25">
      <c r="A1519">
        <v>3620</v>
      </c>
      <c r="D1519">
        <v>185.78482399999999</v>
      </c>
      <c r="E1519" s="4">
        <v>2</v>
      </c>
      <c r="F1519">
        <v>173.70773599999998</v>
      </c>
      <c r="G1519" s="3">
        <v>3</v>
      </c>
      <c r="P1519">
        <v>2</v>
      </c>
      <c r="Q1519" t="str">
        <f>CONCATENATE(C1519,E1519,G1519,I1519)</f>
        <v>23</v>
      </c>
    </row>
    <row r="1520" spans="1:17" x14ac:dyDescent="0.25">
      <c r="A1520">
        <v>3621</v>
      </c>
      <c r="D1520">
        <v>185.78482399999999</v>
      </c>
      <c r="E1520" s="4">
        <v>2</v>
      </c>
      <c r="F1520">
        <v>173.70773599999998</v>
      </c>
      <c r="G1520" s="3">
        <v>3</v>
      </c>
      <c r="P1520">
        <v>2</v>
      </c>
      <c r="Q1520" t="str">
        <f>CONCATENATE(C1520,E1520,G1520,I1520)</f>
        <v>23</v>
      </c>
    </row>
    <row r="1521" spans="1:17" x14ac:dyDescent="0.25">
      <c r="A1521">
        <v>3622</v>
      </c>
      <c r="D1521">
        <v>185.78482399999999</v>
      </c>
      <c r="E1521" s="4">
        <v>2</v>
      </c>
      <c r="F1521">
        <v>173.70773599999998</v>
      </c>
      <c r="G1521" s="3">
        <v>3</v>
      </c>
      <c r="P1521">
        <v>2</v>
      </c>
      <c r="Q1521" t="str">
        <f>CONCATENATE(C1521,E1521,G1521,I1521)</f>
        <v>23</v>
      </c>
    </row>
    <row r="1522" spans="1:17" x14ac:dyDescent="0.25">
      <c r="A1522">
        <v>3623</v>
      </c>
      <c r="D1522">
        <v>185.78482399999999</v>
      </c>
      <c r="E1522" s="4">
        <v>2</v>
      </c>
      <c r="F1522">
        <v>173.70773599999998</v>
      </c>
      <c r="G1522" s="3">
        <v>3</v>
      </c>
      <c r="P1522">
        <v>2</v>
      </c>
      <c r="Q1522" t="str">
        <f>CONCATENATE(C1522,E1522,G1522,I1522)</f>
        <v>23</v>
      </c>
    </row>
    <row r="1523" spans="1:17" x14ac:dyDescent="0.25">
      <c r="A1523">
        <v>3624</v>
      </c>
      <c r="D1523">
        <v>185.78482399999999</v>
      </c>
      <c r="E1523" s="4">
        <v>2</v>
      </c>
      <c r="F1523">
        <v>173.96738399999998</v>
      </c>
      <c r="G1523" s="3">
        <v>3</v>
      </c>
      <c r="P1523">
        <v>2</v>
      </c>
      <c r="Q1523" t="str">
        <f>CONCATENATE(C1523,E1523,G1523,I1523)</f>
        <v>23</v>
      </c>
    </row>
    <row r="1524" spans="1:17" x14ac:dyDescent="0.25">
      <c r="A1524">
        <v>3625</v>
      </c>
      <c r="D1524">
        <v>185.78482399999999</v>
      </c>
      <c r="E1524" s="4">
        <v>2</v>
      </c>
      <c r="F1524">
        <v>173.96738399999998</v>
      </c>
      <c r="G1524" s="3">
        <v>3</v>
      </c>
      <c r="P1524">
        <v>2</v>
      </c>
      <c r="Q1524" t="str">
        <f>CONCATENATE(C1524,E1524,G1524,I1524)</f>
        <v>23</v>
      </c>
    </row>
    <row r="1525" spans="1:17" x14ac:dyDescent="0.25">
      <c r="A1525">
        <v>3626</v>
      </c>
      <c r="D1525">
        <v>186.36921799999999</v>
      </c>
      <c r="E1525" s="4">
        <v>2</v>
      </c>
      <c r="F1525">
        <v>173.96738399999998</v>
      </c>
      <c r="G1525" s="3">
        <v>3</v>
      </c>
      <c r="P1525">
        <v>2</v>
      </c>
      <c r="Q1525" t="str">
        <f>CONCATENATE(C1525,E1525,G1525,I1525)</f>
        <v>23</v>
      </c>
    </row>
    <row r="1526" spans="1:17" x14ac:dyDescent="0.25">
      <c r="A1526">
        <v>3627</v>
      </c>
      <c r="F1526">
        <v>174.227138</v>
      </c>
      <c r="G1526" s="3">
        <v>3</v>
      </c>
      <c r="P1526">
        <v>1</v>
      </c>
      <c r="Q1526" t="str">
        <f>CONCATENATE(C1526,E1526,G1526,I1526)</f>
        <v>3</v>
      </c>
    </row>
    <row r="1527" spans="1:17" x14ac:dyDescent="0.25">
      <c r="A1527">
        <v>3628</v>
      </c>
      <c r="F1527">
        <v>174.227138</v>
      </c>
      <c r="G1527" s="3">
        <v>3</v>
      </c>
      <c r="P1527">
        <v>1</v>
      </c>
      <c r="Q1527" t="str">
        <f>CONCATENATE(C1527,E1527,G1527,I1527)</f>
        <v>3</v>
      </c>
    </row>
    <row r="1528" spans="1:17" x14ac:dyDescent="0.25">
      <c r="A1528">
        <v>3629</v>
      </c>
      <c r="P1528">
        <v>0</v>
      </c>
      <c r="Q1528" t="str">
        <f>CONCATENATE(C1528,E1528,G1528,I1528)</f>
        <v/>
      </c>
    </row>
    <row r="1529" spans="1:17" x14ac:dyDescent="0.25">
      <c r="A1529">
        <v>3630</v>
      </c>
      <c r="H1529">
        <v>184.42127299999999</v>
      </c>
      <c r="I1529" s="1">
        <v>4</v>
      </c>
      <c r="P1529">
        <v>1</v>
      </c>
      <c r="Q1529" t="str">
        <f>CONCATENATE(C1529,E1529,G1529,I1529)</f>
        <v>4</v>
      </c>
    </row>
    <row r="1530" spans="1:17" x14ac:dyDescent="0.25">
      <c r="A1530">
        <v>3631</v>
      </c>
      <c r="B1530">
        <v>196.36848699999999</v>
      </c>
      <c r="C1530" s="2">
        <v>1</v>
      </c>
      <c r="H1530">
        <v>184.42127299999999</v>
      </c>
      <c r="I1530" s="1">
        <v>4</v>
      </c>
      <c r="P1530">
        <v>2</v>
      </c>
      <c r="Q1530" t="str">
        <f>CONCATENATE(C1530,E1530,G1530,I1530)</f>
        <v>14</v>
      </c>
    </row>
    <row r="1531" spans="1:17" x14ac:dyDescent="0.25">
      <c r="A1531">
        <v>3632</v>
      </c>
      <c r="B1531">
        <v>196.36848699999999</v>
      </c>
      <c r="C1531" s="2">
        <v>1</v>
      </c>
      <c r="H1531">
        <v>184.42127299999999</v>
      </c>
      <c r="I1531" s="1">
        <v>4</v>
      </c>
      <c r="P1531">
        <v>2</v>
      </c>
      <c r="Q1531" t="str">
        <f>CONCATENATE(C1531,E1531,G1531,I1531)</f>
        <v>14</v>
      </c>
    </row>
    <row r="1532" spans="1:17" x14ac:dyDescent="0.25">
      <c r="A1532">
        <v>3633</v>
      </c>
      <c r="B1532">
        <v>196.36848699999999</v>
      </c>
      <c r="C1532" s="2">
        <v>1</v>
      </c>
      <c r="H1532">
        <v>184.551151</v>
      </c>
      <c r="I1532" s="1">
        <v>4</v>
      </c>
      <c r="P1532">
        <v>2</v>
      </c>
      <c r="Q1532" t="str">
        <f>CONCATENATE(C1532,E1532,G1532,I1532)</f>
        <v>14</v>
      </c>
    </row>
    <row r="1533" spans="1:17" x14ac:dyDescent="0.25">
      <c r="A1533">
        <v>3634</v>
      </c>
      <c r="B1533">
        <v>196.36848699999999</v>
      </c>
      <c r="C1533" s="2">
        <v>1</v>
      </c>
      <c r="H1533">
        <v>184.551151</v>
      </c>
      <c r="I1533" s="1">
        <v>4</v>
      </c>
      <c r="P1533">
        <v>2</v>
      </c>
      <c r="Q1533" t="str">
        <f>CONCATENATE(C1533,E1533,G1533,I1533)</f>
        <v>14</v>
      </c>
    </row>
    <row r="1534" spans="1:17" x14ac:dyDescent="0.25">
      <c r="A1534">
        <v>3635</v>
      </c>
      <c r="B1534">
        <v>196.36848699999999</v>
      </c>
      <c r="C1534" s="2">
        <v>1</v>
      </c>
      <c r="H1534">
        <v>184.551151</v>
      </c>
      <c r="I1534" s="1">
        <v>4</v>
      </c>
      <c r="P1534">
        <v>2</v>
      </c>
      <c r="Q1534" t="str">
        <f>CONCATENATE(C1534,E1534,G1534,I1534)</f>
        <v>14</v>
      </c>
    </row>
    <row r="1535" spans="1:17" x14ac:dyDescent="0.25">
      <c r="A1535">
        <v>3636</v>
      </c>
      <c r="B1535">
        <v>196.36848699999999</v>
      </c>
      <c r="C1535" s="2">
        <v>1</v>
      </c>
      <c r="H1535">
        <v>184.551151</v>
      </c>
      <c r="I1535" s="1">
        <v>4</v>
      </c>
      <c r="P1535">
        <v>2</v>
      </c>
      <c r="Q1535" t="str">
        <f>CONCATENATE(C1535,E1535,G1535,I1535)</f>
        <v>14</v>
      </c>
    </row>
    <row r="1536" spans="1:17" x14ac:dyDescent="0.25">
      <c r="A1536">
        <v>3637</v>
      </c>
      <c r="B1536">
        <v>196.36848699999999</v>
      </c>
      <c r="C1536" s="2">
        <v>1</v>
      </c>
      <c r="H1536">
        <v>184.551151</v>
      </c>
      <c r="I1536" s="1">
        <v>4</v>
      </c>
      <c r="P1536">
        <v>2</v>
      </c>
      <c r="Q1536" t="str">
        <f>CONCATENATE(C1536,E1536,G1536,I1536)</f>
        <v>14</v>
      </c>
    </row>
    <row r="1537" spans="1:17" x14ac:dyDescent="0.25">
      <c r="A1537">
        <v>3638</v>
      </c>
      <c r="B1537">
        <v>196.36848699999999</v>
      </c>
      <c r="C1537" s="2">
        <v>1</v>
      </c>
      <c r="H1537">
        <v>184.551151</v>
      </c>
      <c r="I1537" s="1">
        <v>4</v>
      </c>
      <c r="P1537">
        <v>2</v>
      </c>
      <c r="Q1537" t="str">
        <f>CONCATENATE(C1537,E1537,G1537,I1537)</f>
        <v>14</v>
      </c>
    </row>
    <row r="1538" spans="1:17" x14ac:dyDescent="0.25">
      <c r="A1538">
        <v>3639</v>
      </c>
      <c r="B1538">
        <v>196.36848699999999</v>
      </c>
      <c r="C1538" s="2">
        <v>1</v>
      </c>
      <c r="H1538">
        <v>184.940675</v>
      </c>
      <c r="I1538" s="1">
        <v>4</v>
      </c>
      <c r="P1538">
        <v>2</v>
      </c>
      <c r="Q1538" t="str">
        <f>CONCATENATE(C1538,E1538,G1538,I1538)</f>
        <v>14</v>
      </c>
    </row>
    <row r="1539" spans="1:17" x14ac:dyDescent="0.25">
      <c r="A1539">
        <v>3640</v>
      </c>
      <c r="B1539">
        <v>196.36848699999999</v>
      </c>
      <c r="C1539" s="2">
        <v>1</v>
      </c>
      <c r="H1539">
        <v>184.940675</v>
      </c>
      <c r="I1539" s="1">
        <v>4</v>
      </c>
      <c r="P1539">
        <v>2</v>
      </c>
      <c r="Q1539" t="str">
        <f>CONCATENATE(C1539,E1539,G1539,I1539)</f>
        <v>14</v>
      </c>
    </row>
    <row r="1540" spans="1:17" x14ac:dyDescent="0.25">
      <c r="A1540">
        <v>3641</v>
      </c>
      <c r="B1540">
        <v>196.36848699999999</v>
      </c>
      <c r="C1540" s="2">
        <v>1</v>
      </c>
      <c r="H1540">
        <v>184.940675</v>
      </c>
      <c r="I1540" s="1">
        <v>4</v>
      </c>
      <c r="P1540">
        <v>2</v>
      </c>
      <c r="Q1540" t="str">
        <f>CONCATENATE(C1540,E1540,G1540,I1540)</f>
        <v>14</v>
      </c>
    </row>
    <row r="1541" spans="1:17" x14ac:dyDescent="0.25">
      <c r="A1541">
        <v>3642</v>
      </c>
      <c r="B1541">
        <v>196.36848699999999</v>
      </c>
      <c r="C1541" s="2">
        <v>1</v>
      </c>
      <c r="H1541">
        <v>184.940675</v>
      </c>
      <c r="I1541" s="1">
        <v>4</v>
      </c>
      <c r="P1541">
        <v>2</v>
      </c>
      <c r="Q1541" t="str">
        <f>CONCATENATE(C1541,E1541,G1541,I1541)</f>
        <v>14</v>
      </c>
    </row>
    <row r="1542" spans="1:17" x14ac:dyDescent="0.25">
      <c r="A1542">
        <v>3643</v>
      </c>
      <c r="B1542">
        <v>196.36848699999999</v>
      </c>
      <c r="C1542" s="2">
        <v>1</v>
      </c>
      <c r="H1542">
        <v>184.940675</v>
      </c>
      <c r="I1542" s="1">
        <v>4</v>
      </c>
      <c r="P1542">
        <v>2</v>
      </c>
      <c r="Q1542" t="str">
        <f>CONCATENATE(C1542,E1542,G1542,I1542)</f>
        <v>14</v>
      </c>
    </row>
    <row r="1543" spans="1:17" x14ac:dyDescent="0.25">
      <c r="A1543">
        <v>3644</v>
      </c>
      <c r="B1543">
        <v>196.36848699999999</v>
      </c>
      <c r="C1543" s="2">
        <v>1</v>
      </c>
      <c r="H1543">
        <v>185.13554500000001</v>
      </c>
      <c r="I1543" s="1">
        <v>4</v>
      </c>
      <c r="P1543">
        <v>2</v>
      </c>
      <c r="Q1543" t="str">
        <f>CONCATENATE(C1543,E1543,G1543,I1543)</f>
        <v>14</v>
      </c>
    </row>
    <row r="1544" spans="1:17" x14ac:dyDescent="0.25">
      <c r="A1544">
        <v>3645</v>
      </c>
      <c r="B1544">
        <v>196.36848699999999</v>
      </c>
      <c r="C1544" s="2">
        <v>1</v>
      </c>
      <c r="H1544">
        <v>185.13554500000001</v>
      </c>
      <c r="I1544" s="1">
        <v>4</v>
      </c>
      <c r="P1544">
        <v>2</v>
      </c>
      <c r="Q1544" t="str">
        <f>CONCATENATE(C1544,E1544,G1544,I1544)</f>
        <v>14</v>
      </c>
    </row>
    <row r="1545" spans="1:17" x14ac:dyDescent="0.25">
      <c r="A1545">
        <v>3646</v>
      </c>
      <c r="B1545">
        <v>196.628241</v>
      </c>
      <c r="C1545" s="2">
        <v>1</v>
      </c>
      <c r="H1545">
        <v>185.39519200000001</v>
      </c>
      <c r="I1545" s="1">
        <v>4</v>
      </c>
      <c r="P1545">
        <v>2</v>
      </c>
      <c r="Q1545" t="str">
        <f>CONCATENATE(C1545,E1545,G1545,I1545)</f>
        <v>14</v>
      </c>
    </row>
    <row r="1546" spans="1:17" x14ac:dyDescent="0.25">
      <c r="A1546">
        <v>3647</v>
      </c>
      <c r="H1546">
        <v>185.39519200000001</v>
      </c>
      <c r="I1546" s="1">
        <v>4</v>
      </c>
      <c r="P1546">
        <v>1</v>
      </c>
      <c r="Q1546" t="str">
        <f>CONCATENATE(C1546,E1546,G1546,I1546)</f>
        <v>4</v>
      </c>
    </row>
    <row r="1547" spans="1:17" x14ac:dyDescent="0.25">
      <c r="A1547">
        <v>3648</v>
      </c>
      <c r="D1547">
        <v>204.355029</v>
      </c>
      <c r="E1547" s="4">
        <v>2</v>
      </c>
      <c r="H1547">
        <v>185.59006199999999</v>
      </c>
      <c r="I1547" s="1">
        <v>4</v>
      </c>
      <c r="P1547">
        <v>2</v>
      </c>
      <c r="Q1547" t="str">
        <f>CONCATENATE(C1547,E1547,G1547,I1547)</f>
        <v>24</v>
      </c>
    </row>
    <row r="1548" spans="1:17" x14ac:dyDescent="0.25">
      <c r="A1548">
        <v>3649</v>
      </c>
      <c r="D1548">
        <v>205.547934</v>
      </c>
      <c r="E1548" s="4">
        <v>2</v>
      </c>
      <c r="H1548">
        <v>185.65494699999999</v>
      </c>
      <c r="I1548" s="1">
        <v>4</v>
      </c>
      <c r="P1548">
        <v>2</v>
      </c>
      <c r="Q1548" t="str">
        <f>CONCATENATE(C1548,E1548,G1548,I1548)</f>
        <v>24</v>
      </c>
    </row>
    <row r="1549" spans="1:17" x14ac:dyDescent="0.25">
      <c r="A1549">
        <v>3650</v>
      </c>
      <c r="D1549">
        <v>205.547934</v>
      </c>
      <c r="E1549" s="4">
        <v>2</v>
      </c>
      <c r="P1549">
        <v>1</v>
      </c>
      <c r="Q1549" t="str">
        <f>CONCATENATE(C1549,E1549,G1549,I1549)</f>
        <v>2</v>
      </c>
    </row>
    <row r="1550" spans="1:17" x14ac:dyDescent="0.25">
      <c r="A1550">
        <v>3651</v>
      </c>
      <c r="D1550">
        <v>205.547934</v>
      </c>
      <c r="E1550" s="4">
        <v>2</v>
      </c>
      <c r="P1550">
        <v>1</v>
      </c>
      <c r="Q1550" t="str">
        <f>CONCATENATE(C1550,E1550,G1550,I1550)</f>
        <v>2</v>
      </c>
    </row>
    <row r="1551" spans="1:17" x14ac:dyDescent="0.25">
      <c r="A1551">
        <v>3652</v>
      </c>
      <c r="D1551">
        <v>205.547934</v>
      </c>
      <c r="E1551" s="4">
        <v>2</v>
      </c>
      <c r="P1551">
        <v>1</v>
      </c>
      <c r="Q1551" t="str">
        <f>CONCATENATE(C1551,E1551,G1551,I1551)</f>
        <v>2</v>
      </c>
    </row>
    <row r="1552" spans="1:17" x14ac:dyDescent="0.25">
      <c r="A1552">
        <v>3653</v>
      </c>
      <c r="D1552">
        <v>205.547934</v>
      </c>
      <c r="E1552" s="4">
        <v>2</v>
      </c>
      <c r="F1552">
        <v>195.06992700000001</v>
      </c>
      <c r="G1552" s="3">
        <v>3</v>
      </c>
      <c r="P1552">
        <v>2</v>
      </c>
      <c r="Q1552" t="str">
        <f>CONCATENATE(C1552,E1552,G1552,I1552)</f>
        <v>23</v>
      </c>
    </row>
    <row r="1553" spans="1:17" x14ac:dyDescent="0.25">
      <c r="A1553">
        <v>3654</v>
      </c>
      <c r="D1553">
        <v>205.547934</v>
      </c>
      <c r="E1553" s="4">
        <v>2</v>
      </c>
      <c r="F1553">
        <v>195.06992700000001</v>
      </c>
      <c r="G1553" s="3">
        <v>3</v>
      </c>
      <c r="P1553">
        <v>2</v>
      </c>
      <c r="Q1553" t="str">
        <f>CONCATENATE(C1553,E1553,G1553,I1553)</f>
        <v>23</v>
      </c>
    </row>
    <row r="1554" spans="1:17" x14ac:dyDescent="0.25">
      <c r="A1554">
        <v>3655</v>
      </c>
      <c r="D1554">
        <v>205.547934</v>
      </c>
      <c r="E1554" s="4">
        <v>2</v>
      </c>
      <c r="F1554">
        <v>195.06992700000001</v>
      </c>
      <c r="G1554" s="3">
        <v>3</v>
      </c>
      <c r="P1554">
        <v>2</v>
      </c>
      <c r="Q1554" t="str">
        <f>CONCATENATE(C1554,E1554,G1554,I1554)</f>
        <v>23</v>
      </c>
    </row>
    <row r="1555" spans="1:17" x14ac:dyDescent="0.25">
      <c r="A1555">
        <v>3656</v>
      </c>
      <c r="D1555">
        <v>205.547934</v>
      </c>
      <c r="E1555" s="4">
        <v>2</v>
      </c>
      <c r="F1555">
        <v>195.06992700000001</v>
      </c>
      <c r="G1555" s="3">
        <v>3</v>
      </c>
      <c r="P1555">
        <v>2</v>
      </c>
      <c r="Q1555" t="str">
        <f>CONCATENATE(C1555,E1555,G1555,I1555)</f>
        <v>23</v>
      </c>
    </row>
    <row r="1556" spans="1:17" x14ac:dyDescent="0.25">
      <c r="A1556">
        <v>3657</v>
      </c>
      <c r="D1556">
        <v>205.547934</v>
      </c>
      <c r="E1556" s="4">
        <v>2</v>
      </c>
      <c r="F1556">
        <v>195.06992700000001</v>
      </c>
      <c r="G1556" s="3">
        <v>3</v>
      </c>
      <c r="P1556">
        <v>2</v>
      </c>
      <c r="Q1556" t="str">
        <f>CONCATENATE(C1556,E1556,G1556,I1556)</f>
        <v>23</v>
      </c>
    </row>
    <row r="1557" spans="1:17" x14ac:dyDescent="0.25">
      <c r="A1557">
        <v>3658</v>
      </c>
      <c r="D1557">
        <v>205.547934</v>
      </c>
      <c r="E1557" s="4">
        <v>2</v>
      </c>
      <c r="F1557">
        <v>195.06992700000001</v>
      </c>
      <c r="G1557" s="3">
        <v>3</v>
      </c>
      <c r="P1557">
        <v>2</v>
      </c>
      <c r="Q1557" t="str">
        <f>CONCATENATE(C1557,E1557,G1557,I1557)</f>
        <v>23</v>
      </c>
    </row>
    <row r="1558" spans="1:17" x14ac:dyDescent="0.25">
      <c r="A1558">
        <v>3659</v>
      </c>
      <c r="D1558">
        <v>205.547934</v>
      </c>
      <c r="E1558" s="4">
        <v>2</v>
      </c>
      <c r="F1558">
        <v>195.06992700000001</v>
      </c>
      <c r="G1558" s="3">
        <v>3</v>
      </c>
      <c r="P1558">
        <v>2</v>
      </c>
      <c r="Q1558" t="str">
        <f>CONCATENATE(C1558,E1558,G1558,I1558)</f>
        <v>23</v>
      </c>
    </row>
    <row r="1559" spans="1:17" x14ac:dyDescent="0.25">
      <c r="A1559">
        <v>3660</v>
      </c>
      <c r="D1559">
        <v>205.547934</v>
      </c>
      <c r="E1559" s="4">
        <v>2</v>
      </c>
      <c r="F1559">
        <v>195.06992700000001</v>
      </c>
      <c r="G1559" s="3">
        <v>3</v>
      </c>
      <c r="P1559">
        <v>2</v>
      </c>
      <c r="Q1559" t="str">
        <f>CONCATENATE(C1559,E1559,G1559,I1559)</f>
        <v>23</v>
      </c>
    </row>
    <row r="1560" spans="1:17" x14ac:dyDescent="0.25">
      <c r="A1560">
        <v>3661</v>
      </c>
      <c r="D1560">
        <v>205.547934</v>
      </c>
      <c r="E1560" s="4">
        <v>2</v>
      </c>
      <c r="F1560">
        <v>195.06992700000001</v>
      </c>
      <c r="G1560" s="3">
        <v>3</v>
      </c>
      <c r="P1560">
        <v>2</v>
      </c>
      <c r="Q1560" t="str">
        <f>CONCATENATE(C1560,E1560,G1560,I1560)</f>
        <v>23</v>
      </c>
    </row>
    <row r="1561" spans="1:17" x14ac:dyDescent="0.25">
      <c r="A1561">
        <v>3662</v>
      </c>
      <c r="D1561">
        <v>205.547934</v>
      </c>
      <c r="E1561" s="4">
        <v>2</v>
      </c>
      <c r="F1561">
        <v>195.06992700000001</v>
      </c>
      <c r="G1561" s="3">
        <v>3</v>
      </c>
      <c r="P1561">
        <v>2</v>
      </c>
      <c r="Q1561" t="str">
        <f>CONCATENATE(C1561,E1561,G1561,I1561)</f>
        <v>23</v>
      </c>
    </row>
    <row r="1562" spans="1:17" x14ac:dyDescent="0.25">
      <c r="A1562">
        <v>3663</v>
      </c>
      <c r="D1562">
        <v>205.547934</v>
      </c>
      <c r="E1562" s="4">
        <v>2</v>
      </c>
      <c r="F1562">
        <v>195.06992700000001</v>
      </c>
      <c r="G1562" s="3">
        <v>3</v>
      </c>
      <c r="P1562">
        <v>2</v>
      </c>
      <c r="Q1562" t="str">
        <f>CONCATENATE(C1562,E1562,G1562,I1562)</f>
        <v>23</v>
      </c>
    </row>
    <row r="1563" spans="1:17" x14ac:dyDescent="0.25">
      <c r="A1563">
        <v>3664</v>
      </c>
      <c r="D1563">
        <v>205.547934</v>
      </c>
      <c r="E1563" s="4">
        <v>2</v>
      </c>
      <c r="F1563">
        <v>195.06992700000001</v>
      </c>
      <c r="G1563" s="3">
        <v>3</v>
      </c>
      <c r="P1563">
        <v>2</v>
      </c>
      <c r="Q1563" t="str">
        <f>CONCATENATE(C1563,E1563,G1563,I1563)</f>
        <v>23</v>
      </c>
    </row>
    <row r="1564" spans="1:17" x14ac:dyDescent="0.25">
      <c r="A1564">
        <v>3665</v>
      </c>
      <c r="D1564">
        <v>205.547934</v>
      </c>
      <c r="E1564" s="4">
        <v>2</v>
      </c>
      <c r="F1564">
        <v>195.06992700000001</v>
      </c>
      <c r="G1564" s="3">
        <v>3</v>
      </c>
      <c r="P1564">
        <v>2</v>
      </c>
      <c r="Q1564" t="str">
        <f>CONCATENATE(C1564,E1564,G1564,I1564)</f>
        <v>23</v>
      </c>
    </row>
    <row r="1565" spans="1:17" x14ac:dyDescent="0.25">
      <c r="A1565">
        <v>3666</v>
      </c>
      <c r="D1565">
        <v>204.355029</v>
      </c>
      <c r="E1565" s="4">
        <v>2</v>
      </c>
      <c r="F1565">
        <v>195.06992700000001</v>
      </c>
      <c r="G1565" s="3">
        <v>3</v>
      </c>
      <c r="P1565">
        <v>2</v>
      </c>
      <c r="Q1565" t="str">
        <f>CONCATENATE(C1565,E1565,G1565,I1565)</f>
        <v>23</v>
      </c>
    </row>
    <row r="1566" spans="1:17" x14ac:dyDescent="0.25">
      <c r="A1566">
        <v>3667</v>
      </c>
      <c r="F1566">
        <v>195.06992700000001</v>
      </c>
      <c r="G1566" s="3">
        <v>3</v>
      </c>
      <c r="P1566">
        <v>1</v>
      </c>
      <c r="Q1566" t="str">
        <f>CONCATENATE(C1566,E1566,G1566,I1566)</f>
        <v>3</v>
      </c>
    </row>
    <row r="1567" spans="1:17" x14ac:dyDescent="0.25">
      <c r="A1567">
        <v>3668</v>
      </c>
      <c r="F1567">
        <v>195.52444399999999</v>
      </c>
      <c r="G1567" s="3">
        <v>3</v>
      </c>
      <c r="P1567">
        <v>1</v>
      </c>
      <c r="Q1567" t="str">
        <f>CONCATENATE(C1567,E1567,G1567,I1567)</f>
        <v>3</v>
      </c>
    </row>
    <row r="1568" spans="1:17" x14ac:dyDescent="0.25">
      <c r="A1568">
        <v>3669</v>
      </c>
      <c r="B1568">
        <v>213.137744</v>
      </c>
      <c r="C1568" s="2">
        <v>1</v>
      </c>
      <c r="F1568">
        <v>195.52444399999999</v>
      </c>
      <c r="G1568" s="3">
        <v>3</v>
      </c>
      <c r="P1568">
        <v>2</v>
      </c>
      <c r="Q1568" t="str">
        <f>CONCATENATE(C1568,E1568,G1568,I1568)</f>
        <v>13</v>
      </c>
    </row>
    <row r="1569" spans="1:17" x14ac:dyDescent="0.25">
      <c r="A1569">
        <v>3670</v>
      </c>
      <c r="B1569">
        <v>213.137744</v>
      </c>
      <c r="C1569" s="2">
        <v>1</v>
      </c>
      <c r="F1569">
        <v>195.52444399999999</v>
      </c>
      <c r="G1569" s="3">
        <v>3</v>
      </c>
      <c r="P1569">
        <v>2</v>
      </c>
      <c r="Q1569" t="str">
        <f>CONCATENATE(C1569,E1569,G1569,I1569)</f>
        <v>13</v>
      </c>
    </row>
    <row r="1570" spans="1:17" x14ac:dyDescent="0.25">
      <c r="A1570">
        <v>3671</v>
      </c>
      <c r="B1570">
        <v>213.137744</v>
      </c>
      <c r="C1570" s="2">
        <v>1</v>
      </c>
      <c r="P1570">
        <v>1</v>
      </c>
      <c r="Q1570" t="str">
        <f>CONCATENATE(C1570,E1570,G1570,I1570)</f>
        <v>1</v>
      </c>
    </row>
    <row r="1571" spans="1:17" x14ac:dyDescent="0.25">
      <c r="A1571">
        <v>3672</v>
      </c>
      <c r="B1571">
        <v>213.137744</v>
      </c>
      <c r="C1571" s="2">
        <v>1</v>
      </c>
      <c r="P1571">
        <v>1</v>
      </c>
      <c r="Q1571" t="str">
        <f>CONCATENATE(C1571,E1571,G1571,I1571)</f>
        <v>1</v>
      </c>
    </row>
    <row r="1572" spans="1:17" x14ac:dyDescent="0.25">
      <c r="A1572">
        <v>3673</v>
      </c>
      <c r="B1572">
        <v>213.137744</v>
      </c>
      <c r="C1572" s="2">
        <v>1</v>
      </c>
      <c r="H1572">
        <v>205.849166</v>
      </c>
      <c r="I1572" s="1">
        <v>4</v>
      </c>
      <c r="P1572">
        <v>2</v>
      </c>
      <c r="Q1572" t="str">
        <f>CONCATENATE(C1572,E1572,G1572,I1572)</f>
        <v>14</v>
      </c>
    </row>
    <row r="1573" spans="1:17" x14ac:dyDescent="0.25">
      <c r="A1573">
        <v>3674</v>
      </c>
      <c r="B1573">
        <v>213.137744</v>
      </c>
      <c r="C1573" s="2">
        <v>1</v>
      </c>
      <c r="H1573">
        <v>205.849166</v>
      </c>
      <c r="I1573" s="1">
        <v>4</v>
      </c>
      <c r="P1573">
        <v>2</v>
      </c>
      <c r="Q1573" t="str">
        <f>CONCATENATE(C1573,E1573,G1573,I1573)</f>
        <v>14</v>
      </c>
    </row>
    <row r="1574" spans="1:17" x14ac:dyDescent="0.25">
      <c r="A1574">
        <v>3675</v>
      </c>
      <c r="B1574">
        <v>213.137744</v>
      </c>
      <c r="C1574" s="2">
        <v>1</v>
      </c>
      <c r="H1574">
        <v>205.849166</v>
      </c>
      <c r="I1574" s="1">
        <v>4</v>
      </c>
      <c r="P1574">
        <v>2</v>
      </c>
      <c r="Q1574" t="str">
        <f>CONCATENATE(C1574,E1574,G1574,I1574)</f>
        <v>14</v>
      </c>
    </row>
    <row r="1575" spans="1:17" x14ac:dyDescent="0.25">
      <c r="A1575">
        <v>3676</v>
      </c>
      <c r="B1575">
        <v>213.137744</v>
      </c>
      <c r="C1575" s="2">
        <v>1</v>
      </c>
      <c r="H1575">
        <v>205.849166</v>
      </c>
      <c r="I1575" s="1">
        <v>4</v>
      </c>
      <c r="P1575">
        <v>2</v>
      </c>
      <c r="Q1575" t="str">
        <f>CONCATENATE(C1575,E1575,G1575,I1575)</f>
        <v>14</v>
      </c>
    </row>
    <row r="1576" spans="1:17" x14ac:dyDescent="0.25">
      <c r="A1576">
        <v>3677</v>
      </c>
      <c r="B1576">
        <v>213.137744</v>
      </c>
      <c r="C1576" s="2">
        <v>1</v>
      </c>
      <c r="H1576">
        <v>205.849166</v>
      </c>
      <c r="I1576" s="1">
        <v>4</v>
      </c>
      <c r="P1576">
        <v>2</v>
      </c>
      <c r="Q1576" t="str">
        <f>CONCATENATE(C1576,E1576,G1576,I1576)</f>
        <v>14</v>
      </c>
    </row>
    <row r="1577" spans="1:17" x14ac:dyDescent="0.25">
      <c r="A1577">
        <v>3678</v>
      </c>
      <c r="B1577">
        <v>213.137744</v>
      </c>
      <c r="C1577" s="2">
        <v>1</v>
      </c>
      <c r="H1577">
        <v>205.849166</v>
      </c>
      <c r="I1577" s="1">
        <v>4</v>
      </c>
      <c r="P1577">
        <v>2</v>
      </c>
      <c r="Q1577" t="str">
        <f>CONCATENATE(C1577,E1577,G1577,I1577)</f>
        <v>14</v>
      </c>
    </row>
    <row r="1578" spans="1:17" x14ac:dyDescent="0.25">
      <c r="A1578">
        <v>3679</v>
      </c>
      <c r="B1578">
        <v>213.137744</v>
      </c>
      <c r="C1578" s="2">
        <v>1</v>
      </c>
      <c r="H1578">
        <v>205.849166</v>
      </c>
      <c r="I1578" s="1">
        <v>4</v>
      </c>
      <c r="P1578">
        <v>2</v>
      </c>
      <c r="Q1578" t="str">
        <f>CONCATENATE(C1578,E1578,G1578,I1578)</f>
        <v>14</v>
      </c>
    </row>
    <row r="1579" spans="1:17" x14ac:dyDescent="0.25">
      <c r="A1579">
        <v>3680</v>
      </c>
      <c r="B1579">
        <v>213.137744</v>
      </c>
      <c r="C1579" s="2">
        <v>1</v>
      </c>
      <c r="H1579">
        <v>205.849166</v>
      </c>
      <c r="I1579" s="1">
        <v>4</v>
      </c>
      <c r="P1579">
        <v>2</v>
      </c>
      <c r="Q1579" t="str">
        <f>CONCATENATE(C1579,E1579,G1579,I1579)</f>
        <v>14</v>
      </c>
    </row>
    <row r="1580" spans="1:17" x14ac:dyDescent="0.25">
      <c r="A1580">
        <v>3681</v>
      </c>
      <c r="B1580">
        <v>213.137744</v>
      </c>
      <c r="C1580" s="2">
        <v>1</v>
      </c>
      <c r="H1580">
        <v>205.849166</v>
      </c>
      <c r="I1580" s="1">
        <v>4</v>
      </c>
      <c r="P1580">
        <v>2</v>
      </c>
      <c r="Q1580" t="str">
        <f>CONCATENATE(C1580,E1580,G1580,I1580)</f>
        <v>14</v>
      </c>
    </row>
    <row r="1581" spans="1:17" x14ac:dyDescent="0.25">
      <c r="A1581">
        <v>3682</v>
      </c>
      <c r="B1581">
        <v>213.318442</v>
      </c>
      <c r="C1581" s="2">
        <v>1</v>
      </c>
      <c r="H1581">
        <v>205.849166</v>
      </c>
      <c r="I1581" s="1">
        <v>4</v>
      </c>
      <c r="P1581">
        <v>2</v>
      </c>
      <c r="Q1581" t="str">
        <f>CONCATENATE(C1581,E1581,G1581,I1581)</f>
        <v>14</v>
      </c>
    </row>
    <row r="1582" spans="1:17" x14ac:dyDescent="0.25">
      <c r="A1582">
        <v>3683</v>
      </c>
      <c r="B1582">
        <v>213.318442</v>
      </c>
      <c r="C1582" s="2">
        <v>1</v>
      </c>
      <c r="H1582">
        <v>205.849166</v>
      </c>
      <c r="I1582" s="1">
        <v>4</v>
      </c>
      <c r="P1582">
        <v>2</v>
      </c>
      <c r="Q1582" t="str">
        <f>CONCATENATE(C1582,E1582,G1582,I1582)</f>
        <v>14</v>
      </c>
    </row>
    <row r="1583" spans="1:17" x14ac:dyDescent="0.25">
      <c r="A1583">
        <v>3684</v>
      </c>
      <c r="B1583">
        <v>213.37871100000001</v>
      </c>
      <c r="C1583" s="2">
        <v>1</v>
      </c>
      <c r="H1583">
        <v>205.849166</v>
      </c>
      <c r="I1583" s="1">
        <v>4</v>
      </c>
      <c r="P1583">
        <v>2</v>
      </c>
      <c r="Q1583" t="str">
        <f>CONCATENATE(C1583,E1583,G1583,I1583)</f>
        <v>14</v>
      </c>
    </row>
    <row r="1584" spans="1:17" x14ac:dyDescent="0.25">
      <c r="A1584">
        <v>3685</v>
      </c>
      <c r="B1584">
        <v>213.37871100000001</v>
      </c>
      <c r="C1584" s="2">
        <v>1</v>
      </c>
      <c r="H1584">
        <v>205.849166</v>
      </c>
      <c r="I1584" s="1">
        <v>4</v>
      </c>
      <c r="P1584">
        <v>2</v>
      </c>
      <c r="Q1584" t="str">
        <f>CONCATENATE(C1584,E1584,G1584,I1584)</f>
        <v>14</v>
      </c>
    </row>
    <row r="1585" spans="1:17" x14ac:dyDescent="0.25">
      <c r="A1585">
        <v>3686</v>
      </c>
      <c r="B1585">
        <v>213.499144</v>
      </c>
      <c r="C1585" s="2">
        <v>1</v>
      </c>
      <c r="H1585">
        <v>205.849166</v>
      </c>
      <c r="I1585" s="1">
        <v>4</v>
      </c>
      <c r="P1585">
        <v>2</v>
      </c>
      <c r="Q1585" t="str">
        <f>CONCATENATE(C1585,E1585,G1585,I1585)</f>
        <v>14</v>
      </c>
    </row>
    <row r="1586" spans="1:17" x14ac:dyDescent="0.25">
      <c r="A1586">
        <v>3687</v>
      </c>
      <c r="D1586">
        <v>221.028685</v>
      </c>
      <c r="E1586" s="4">
        <v>2</v>
      </c>
      <c r="H1586">
        <v>206.02986799999999</v>
      </c>
      <c r="I1586" s="1">
        <v>4</v>
      </c>
      <c r="P1586">
        <v>2</v>
      </c>
      <c r="Q1586" t="str">
        <f>CONCATENATE(C1586,E1586,G1586,I1586)</f>
        <v>24</v>
      </c>
    </row>
    <row r="1587" spans="1:17" x14ac:dyDescent="0.25">
      <c r="A1587">
        <v>3688</v>
      </c>
      <c r="D1587">
        <v>221.028685</v>
      </c>
      <c r="E1587" s="4">
        <v>2</v>
      </c>
      <c r="H1587">
        <v>206.15030200000001</v>
      </c>
      <c r="I1587" s="1">
        <v>4</v>
      </c>
      <c r="P1587">
        <v>2</v>
      </c>
      <c r="Q1587" t="str">
        <f>CONCATENATE(C1587,E1587,G1587,I1587)</f>
        <v>24</v>
      </c>
    </row>
    <row r="1588" spans="1:17" x14ac:dyDescent="0.25">
      <c r="A1588">
        <v>3689</v>
      </c>
      <c r="D1588">
        <v>221.028685</v>
      </c>
      <c r="E1588" s="4">
        <v>2</v>
      </c>
      <c r="H1588">
        <v>206.39126899999999</v>
      </c>
      <c r="I1588" s="1">
        <v>4</v>
      </c>
      <c r="P1588">
        <v>2</v>
      </c>
      <c r="Q1588" t="str">
        <f>CONCATENATE(C1588,E1588,G1588,I1588)</f>
        <v>24</v>
      </c>
    </row>
    <row r="1589" spans="1:17" x14ac:dyDescent="0.25">
      <c r="A1589">
        <v>3690</v>
      </c>
      <c r="D1589">
        <v>221.028685</v>
      </c>
      <c r="E1589" s="4">
        <v>2</v>
      </c>
      <c r="H1589">
        <v>206.39126899999999</v>
      </c>
      <c r="I1589" s="1">
        <v>4</v>
      </c>
      <c r="P1589">
        <v>2</v>
      </c>
      <c r="Q1589" t="str">
        <f>CONCATENATE(C1589,E1589,G1589,I1589)</f>
        <v>24</v>
      </c>
    </row>
    <row r="1590" spans="1:17" x14ac:dyDescent="0.25">
      <c r="A1590">
        <v>3691</v>
      </c>
      <c r="D1590">
        <v>221.028685</v>
      </c>
      <c r="E1590" s="4">
        <v>2</v>
      </c>
      <c r="H1590">
        <v>206.39126899999999</v>
      </c>
      <c r="I1590" s="1">
        <v>4</v>
      </c>
      <c r="P1590">
        <v>2</v>
      </c>
      <c r="Q1590" t="str">
        <f>CONCATENATE(C1590,E1590,G1590,I1590)</f>
        <v>24</v>
      </c>
    </row>
    <row r="1591" spans="1:17" x14ac:dyDescent="0.25">
      <c r="A1591">
        <v>3692</v>
      </c>
      <c r="D1591">
        <v>221.028685</v>
      </c>
      <c r="E1591" s="4">
        <v>2</v>
      </c>
      <c r="H1591">
        <v>206.571967</v>
      </c>
      <c r="I1591" s="1">
        <v>4</v>
      </c>
      <c r="P1591">
        <v>2</v>
      </c>
      <c r="Q1591" t="str">
        <f>CONCATENATE(C1591,E1591,G1591,I1591)</f>
        <v>24</v>
      </c>
    </row>
    <row r="1592" spans="1:17" x14ac:dyDescent="0.25">
      <c r="A1592">
        <v>3693</v>
      </c>
      <c r="D1592">
        <v>221.028685</v>
      </c>
      <c r="E1592" s="4">
        <v>2</v>
      </c>
      <c r="H1592">
        <v>206.752669</v>
      </c>
      <c r="I1592" s="1">
        <v>4</v>
      </c>
      <c r="P1592">
        <v>2</v>
      </c>
      <c r="Q1592" t="str">
        <f>CONCATENATE(C1592,E1592,G1592,I1592)</f>
        <v>24</v>
      </c>
    </row>
    <row r="1593" spans="1:17" x14ac:dyDescent="0.25">
      <c r="A1593">
        <v>3694</v>
      </c>
      <c r="D1593">
        <v>221.028685</v>
      </c>
      <c r="E1593" s="4">
        <v>2</v>
      </c>
      <c r="H1593">
        <v>206.752669</v>
      </c>
      <c r="I1593" s="1">
        <v>4</v>
      </c>
      <c r="P1593">
        <v>2</v>
      </c>
      <c r="Q1593" t="str">
        <f>CONCATENATE(C1593,E1593,G1593,I1593)</f>
        <v>24</v>
      </c>
    </row>
    <row r="1594" spans="1:17" x14ac:dyDescent="0.25">
      <c r="A1594">
        <v>3695</v>
      </c>
      <c r="D1594">
        <v>221.028685</v>
      </c>
      <c r="E1594" s="4">
        <v>2</v>
      </c>
      <c r="H1594">
        <v>205.58870300000001</v>
      </c>
      <c r="I1594" s="1">
        <v>4</v>
      </c>
      <c r="P1594">
        <v>2</v>
      </c>
      <c r="Q1594" t="str">
        <f>CONCATENATE(C1594,E1594,G1594,I1594)</f>
        <v>24</v>
      </c>
    </row>
    <row r="1595" spans="1:17" x14ac:dyDescent="0.25">
      <c r="A1595">
        <v>3696</v>
      </c>
      <c r="D1595">
        <v>221.028685</v>
      </c>
      <c r="E1595" s="4">
        <v>2</v>
      </c>
      <c r="P1595">
        <v>1</v>
      </c>
      <c r="Q1595" t="str">
        <f>CONCATENATE(C1595,E1595,G1595,I1595)</f>
        <v>2</v>
      </c>
    </row>
    <row r="1596" spans="1:17" x14ac:dyDescent="0.25">
      <c r="A1596">
        <v>3697</v>
      </c>
      <c r="D1596">
        <v>221.028685</v>
      </c>
      <c r="E1596" s="4">
        <v>2</v>
      </c>
      <c r="F1596">
        <v>213.499144</v>
      </c>
      <c r="G1596" s="3">
        <v>3</v>
      </c>
      <c r="P1596">
        <v>2</v>
      </c>
      <c r="Q1596" t="str">
        <f>CONCATENATE(C1596,E1596,G1596,I1596)</f>
        <v>23</v>
      </c>
    </row>
    <row r="1597" spans="1:17" x14ac:dyDescent="0.25">
      <c r="A1597">
        <v>3698</v>
      </c>
      <c r="D1597">
        <v>221.028685</v>
      </c>
      <c r="E1597" s="4">
        <v>2</v>
      </c>
      <c r="F1597">
        <v>213.499144</v>
      </c>
      <c r="G1597" s="3">
        <v>3</v>
      </c>
      <c r="P1597">
        <v>2</v>
      </c>
      <c r="Q1597" t="str">
        <f>CONCATENATE(C1597,E1597,G1597,I1597)</f>
        <v>23</v>
      </c>
    </row>
    <row r="1598" spans="1:17" x14ac:dyDescent="0.25">
      <c r="A1598">
        <v>3699</v>
      </c>
      <c r="D1598">
        <v>221.028685</v>
      </c>
      <c r="E1598" s="4">
        <v>2</v>
      </c>
      <c r="F1598">
        <v>213.499144</v>
      </c>
      <c r="G1598" s="3">
        <v>3</v>
      </c>
      <c r="P1598">
        <v>2</v>
      </c>
      <c r="Q1598" t="str">
        <f>CONCATENATE(C1598,E1598,G1598,I1598)</f>
        <v>23</v>
      </c>
    </row>
    <row r="1599" spans="1:17" x14ac:dyDescent="0.25">
      <c r="A1599">
        <v>3700</v>
      </c>
      <c r="D1599">
        <v>221.028685</v>
      </c>
      <c r="E1599" s="4">
        <v>2</v>
      </c>
      <c r="F1599">
        <v>213.499144</v>
      </c>
      <c r="G1599" s="3">
        <v>3</v>
      </c>
      <c r="P1599">
        <v>2</v>
      </c>
      <c r="Q1599" t="str">
        <f>CONCATENATE(C1599,E1599,G1599,I1599)</f>
        <v>23</v>
      </c>
    </row>
    <row r="1600" spans="1:17" x14ac:dyDescent="0.25">
      <c r="A1600">
        <v>3701</v>
      </c>
      <c r="D1600">
        <v>221.028685</v>
      </c>
      <c r="E1600" s="4">
        <v>2</v>
      </c>
      <c r="F1600">
        <v>213.499144</v>
      </c>
      <c r="G1600" s="3">
        <v>3</v>
      </c>
      <c r="P1600">
        <v>2</v>
      </c>
      <c r="Q1600" t="str">
        <f>CONCATENATE(C1600,E1600,G1600,I1600)</f>
        <v>23</v>
      </c>
    </row>
    <row r="1601" spans="1:17" x14ac:dyDescent="0.25">
      <c r="A1601">
        <v>3702</v>
      </c>
      <c r="D1601">
        <v>221.028685</v>
      </c>
      <c r="E1601" s="4">
        <v>2</v>
      </c>
      <c r="F1601">
        <v>213.499144</v>
      </c>
      <c r="G1601" s="3">
        <v>3</v>
      </c>
      <c r="P1601">
        <v>2</v>
      </c>
      <c r="Q1601" t="str">
        <f>CONCATENATE(C1601,E1601,G1601,I1601)</f>
        <v>23</v>
      </c>
    </row>
    <row r="1602" spans="1:17" x14ac:dyDescent="0.25">
      <c r="A1602">
        <v>3703</v>
      </c>
      <c r="D1602">
        <v>221.028685</v>
      </c>
      <c r="E1602" s="4">
        <v>2</v>
      </c>
      <c r="F1602">
        <v>213.499144</v>
      </c>
      <c r="G1602" s="3">
        <v>3</v>
      </c>
      <c r="P1602">
        <v>2</v>
      </c>
      <c r="Q1602" t="str">
        <f>CONCATENATE(C1602,E1602,G1602,I1602)</f>
        <v>23</v>
      </c>
    </row>
    <row r="1603" spans="1:17" x14ac:dyDescent="0.25">
      <c r="A1603">
        <v>3704</v>
      </c>
      <c r="D1603">
        <v>221.028685</v>
      </c>
      <c r="E1603" s="4">
        <v>2</v>
      </c>
      <c r="F1603">
        <v>213.499144</v>
      </c>
      <c r="G1603" s="3">
        <v>3</v>
      </c>
      <c r="P1603">
        <v>2</v>
      </c>
      <c r="Q1603" t="str">
        <f>CONCATENATE(C1603,E1603,G1603,I1603)</f>
        <v>23</v>
      </c>
    </row>
    <row r="1604" spans="1:17" x14ac:dyDescent="0.25">
      <c r="A1604">
        <v>3705</v>
      </c>
      <c r="D1604">
        <v>221.570784</v>
      </c>
      <c r="E1604" s="4">
        <v>2</v>
      </c>
      <c r="F1604">
        <v>213.499144</v>
      </c>
      <c r="G1604" s="3">
        <v>3</v>
      </c>
      <c r="P1604">
        <v>2</v>
      </c>
      <c r="Q1604" t="str">
        <f>CONCATENATE(C1604,E1604,G1604,I1604)</f>
        <v>23</v>
      </c>
    </row>
    <row r="1605" spans="1:17" x14ac:dyDescent="0.25">
      <c r="A1605">
        <v>3706</v>
      </c>
      <c r="D1605">
        <v>221.99245300000001</v>
      </c>
      <c r="E1605" s="4">
        <v>2</v>
      </c>
      <c r="F1605">
        <v>213.619677</v>
      </c>
      <c r="G1605" s="3">
        <v>3</v>
      </c>
      <c r="P1605">
        <v>2</v>
      </c>
      <c r="Q1605" t="str">
        <f>CONCATENATE(C1605,E1605,G1605,I1605)</f>
        <v>23</v>
      </c>
    </row>
    <row r="1606" spans="1:17" x14ac:dyDescent="0.25">
      <c r="A1606">
        <v>3707</v>
      </c>
      <c r="F1606">
        <v>213.619677</v>
      </c>
      <c r="G1606" s="3">
        <v>3</v>
      </c>
      <c r="P1606">
        <v>1</v>
      </c>
      <c r="Q1606" t="str">
        <f>CONCATENATE(C1606,E1606,G1606,I1606)</f>
        <v>3</v>
      </c>
    </row>
    <row r="1607" spans="1:17" x14ac:dyDescent="0.25">
      <c r="A1607">
        <v>3708</v>
      </c>
      <c r="B1607">
        <v>230.18462599999998</v>
      </c>
      <c r="C1607" s="2">
        <v>1</v>
      </c>
      <c r="F1607">
        <v>213.619677</v>
      </c>
      <c r="G1607" s="3">
        <v>3</v>
      </c>
      <c r="P1607">
        <v>2</v>
      </c>
      <c r="Q1607" t="str">
        <f>CONCATENATE(C1607,E1607,G1607,I1607)</f>
        <v>13</v>
      </c>
    </row>
    <row r="1608" spans="1:17" x14ac:dyDescent="0.25">
      <c r="A1608">
        <v>3709</v>
      </c>
      <c r="B1608">
        <v>230.18462599999998</v>
      </c>
      <c r="C1608" s="2">
        <v>1</v>
      </c>
      <c r="F1608">
        <v>213.74011100000001</v>
      </c>
      <c r="G1608" s="3">
        <v>3</v>
      </c>
      <c r="P1608">
        <v>2</v>
      </c>
      <c r="Q1608" t="str">
        <f>CONCATENATE(C1608,E1608,G1608,I1608)</f>
        <v>13</v>
      </c>
    </row>
    <row r="1609" spans="1:17" x14ac:dyDescent="0.25">
      <c r="A1609">
        <v>3710</v>
      </c>
      <c r="B1609">
        <v>230.18462599999998</v>
      </c>
      <c r="C1609" s="2">
        <v>1</v>
      </c>
      <c r="F1609">
        <v>213.800376</v>
      </c>
      <c r="G1609" s="3">
        <v>3</v>
      </c>
      <c r="P1609">
        <v>2</v>
      </c>
      <c r="Q1609" t="str">
        <f>CONCATENATE(C1609,E1609,G1609,I1609)</f>
        <v>13</v>
      </c>
    </row>
    <row r="1610" spans="1:17" x14ac:dyDescent="0.25">
      <c r="A1610">
        <v>3711</v>
      </c>
      <c r="B1610">
        <v>230.18462599999998</v>
      </c>
      <c r="C1610" s="2">
        <v>1</v>
      </c>
      <c r="F1610">
        <v>213.860545</v>
      </c>
      <c r="G1610" s="3">
        <v>3</v>
      </c>
      <c r="P1610">
        <v>2</v>
      </c>
      <c r="Q1610" t="str">
        <f>CONCATENATE(C1610,E1610,G1610,I1610)</f>
        <v>13</v>
      </c>
    </row>
    <row r="1611" spans="1:17" x14ac:dyDescent="0.25">
      <c r="A1611">
        <v>3712</v>
      </c>
      <c r="B1611">
        <v>230.18462599999998</v>
      </c>
      <c r="C1611" s="2">
        <v>1</v>
      </c>
      <c r="F1611">
        <v>214.04124300000001</v>
      </c>
      <c r="G1611" s="3">
        <v>3</v>
      </c>
      <c r="P1611">
        <v>2</v>
      </c>
      <c r="Q1611" t="str">
        <f>CONCATENATE(C1611,E1611,G1611,I1611)</f>
        <v>13</v>
      </c>
    </row>
    <row r="1612" spans="1:17" x14ac:dyDescent="0.25">
      <c r="A1612">
        <v>3713</v>
      </c>
      <c r="B1612">
        <v>230.18462599999998</v>
      </c>
      <c r="C1612" s="2">
        <v>1</v>
      </c>
      <c r="F1612">
        <v>214.04124300000001</v>
      </c>
      <c r="G1612" s="3">
        <v>3</v>
      </c>
      <c r="P1612">
        <v>2</v>
      </c>
      <c r="Q1612" t="str">
        <f>CONCATENATE(C1612,E1612,G1612,I1612)</f>
        <v>13</v>
      </c>
    </row>
    <row r="1613" spans="1:17" x14ac:dyDescent="0.25">
      <c r="A1613">
        <v>3714</v>
      </c>
      <c r="B1613">
        <v>230.18462599999998</v>
      </c>
      <c r="C1613" s="2">
        <v>1</v>
      </c>
      <c r="F1613">
        <v>214.28220999999999</v>
      </c>
      <c r="G1613" s="3">
        <v>3</v>
      </c>
      <c r="P1613">
        <v>2</v>
      </c>
      <c r="Q1613" t="str">
        <f>CONCATENATE(C1613,E1613,G1613,I1613)</f>
        <v>13</v>
      </c>
    </row>
    <row r="1614" spans="1:17" x14ac:dyDescent="0.25">
      <c r="A1614">
        <v>3715</v>
      </c>
      <c r="B1614">
        <v>230.18462599999998</v>
      </c>
      <c r="C1614" s="2">
        <v>1</v>
      </c>
      <c r="F1614">
        <v>214.28220999999999</v>
      </c>
      <c r="G1614" s="3">
        <v>3</v>
      </c>
      <c r="P1614">
        <v>2</v>
      </c>
      <c r="Q1614" t="str">
        <f>CONCATENATE(C1614,E1614,G1614,I1614)</f>
        <v>13</v>
      </c>
    </row>
    <row r="1615" spans="1:17" x14ac:dyDescent="0.25">
      <c r="A1615">
        <v>3716</v>
      </c>
      <c r="B1615">
        <v>230.18462599999998</v>
      </c>
      <c r="C1615" s="2">
        <v>1</v>
      </c>
      <c r="F1615">
        <v>214.46291199999999</v>
      </c>
      <c r="G1615" s="3">
        <v>3</v>
      </c>
      <c r="P1615">
        <v>2</v>
      </c>
      <c r="Q1615" t="str">
        <f>CONCATENATE(C1615,E1615,G1615,I1615)</f>
        <v>13</v>
      </c>
    </row>
    <row r="1616" spans="1:17" x14ac:dyDescent="0.25">
      <c r="A1616">
        <v>3717</v>
      </c>
      <c r="B1616">
        <v>230.18462599999998</v>
      </c>
      <c r="C1616" s="2">
        <v>1</v>
      </c>
      <c r="P1616">
        <v>1</v>
      </c>
      <c r="Q1616" t="str">
        <f>CONCATENATE(C1616,E1616,G1616,I1616)</f>
        <v>1</v>
      </c>
    </row>
    <row r="1617" spans="1:17" x14ac:dyDescent="0.25">
      <c r="A1617">
        <v>3718</v>
      </c>
      <c r="B1617">
        <v>230.18462599999998</v>
      </c>
      <c r="C1617" s="2">
        <v>1</v>
      </c>
      <c r="P1617">
        <v>1</v>
      </c>
      <c r="Q1617" t="str">
        <f>CONCATENATE(C1617,E1617,G1617,I1617)</f>
        <v>1</v>
      </c>
    </row>
    <row r="1618" spans="1:17" x14ac:dyDescent="0.25">
      <c r="A1618">
        <v>3719</v>
      </c>
      <c r="B1618">
        <v>230.18462599999998</v>
      </c>
      <c r="C1618" s="2">
        <v>1</v>
      </c>
      <c r="P1618">
        <v>1</v>
      </c>
      <c r="Q1618" t="str">
        <f>CONCATENATE(C1618,E1618,G1618,I1618)</f>
        <v>1</v>
      </c>
    </row>
    <row r="1619" spans="1:17" x14ac:dyDescent="0.25">
      <c r="A1619">
        <v>3720</v>
      </c>
      <c r="B1619">
        <v>230.18462599999998</v>
      </c>
      <c r="C1619" s="2">
        <v>1</v>
      </c>
      <c r="P1619">
        <v>1</v>
      </c>
      <c r="Q1619" t="str">
        <f>CONCATENATE(C1619,E1619,G1619,I1619)</f>
        <v>1</v>
      </c>
    </row>
    <row r="1620" spans="1:17" x14ac:dyDescent="0.25">
      <c r="A1620">
        <v>3721</v>
      </c>
      <c r="B1620">
        <v>230.18462599999998</v>
      </c>
      <c r="C1620" s="2">
        <v>1</v>
      </c>
      <c r="P1620">
        <v>1</v>
      </c>
      <c r="Q1620" t="str">
        <f>CONCATENATE(C1620,E1620,G1620,I1620)</f>
        <v>1</v>
      </c>
    </row>
    <row r="1621" spans="1:17" x14ac:dyDescent="0.25">
      <c r="A1621">
        <v>3722</v>
      </c>
      <c r="B1621">
        <v>230.18462599999998</v>
      </c>
      <c r="C1621" s="2">
        <v>1</v>
      </c>
      <c r="P1621">
        <v>1</v>
      </c>
      <c r="Q1621" t="str">
        <f>CONCATENATE(C1621,E1621,G1621,I1621)</f>
        <v>1</v>
      </c>
    </row>
    <row r="1622" spans="1:17" x14ac:dyDescent="0.25">
      <c r="A1622">
        <v>3723</v>
      </c>
      <c r="B1622">
        <v>230.18462599999998</v>
      </c>
      <c r="C1622" s="2">
        <v>1</v>
      </c>
      <c r="P1622">
        <v>1</v>
      </c>
      <c r="Q1622" t="str">
        <f>CONCATENATE(C1622,E1622,G1622,I1622)</f>
        <v>1</v>
      </c>
    </row>
    <row r="1623" spans="1:17" x14ac:dyDescent="0.25">
      <c r="A1623">
        <v>3724</v>
      </c>
      <c r="B1623">
        <v>230.18462599999998</v>
      </c>
      <c r="C1623" s="2">
        <v>1</v>
      </c>
      <c r="P1623">
        <v>1</v>
      </c>
      <c r="Q1623" t="str">
        <f>CONCATENATE(C1623,E1623,G1623,I1623)</f>
        <v>1</v>
      </c>
    </row>
    <row r="1624" spans="1:17" x14ac:dyDescent="0.25">
      <c r="A1624">
        <v>3725</v>
      </c>
      <c r="B1624">
        <v>230.18462599999998</v>
      </c>
      <c r="C1624" s="2">
        <v>1</v>
      </c>
      <c r="H1624">
        <v>225.727092</v>
      </c>
      <c r="I1624" s="1">
        <v>4</v>
      </c>
      <c r="P1624">
        <v>2</v>
      </c>
      <c r="Q1624" t="str">
        <f>CONCATENATE(C1624,E1624,G1624,I1624)</f>
        <v>14</v>
      </c>
    </row>
    <row r="1625" spans="1:17" x14ac:dyDescent="0.25">
      <c r="A1625">
        <v>3726</v>
      </c>
      <c r="B1625">
        <v>230.18462599999998</v>
      </c>
      <c r="C1625" s="2">
        <v>1</v>
      </c>
      <c r="D1625">
        <v>237.65390299999999</v>
      </c>
      <c r="E1625" s="4">
        <v>2</v>
      </c>
      <c r="H1625">
        <v>225.727092</v>
      </c>
      <c r="I1625" s="1">
        <v>4</v>
      </c>
      <c r="P1625">
        <v>3</v>
      </c>
      <c r="Q1625" t="str">
        <f>CONCATENATE(C1625,E1625,G1625,I1625)</f>
        <v>124</v>
      </c>
    </row>
    <row r="1626" spans="1:17" x14ac:dyDescent="0.25">
      <c r="A1626">
        <v>3727</v>
      </c>
      <c r="B1626">
        <v>230.365329</v>
      </c>
      <c r="C1626" s="2">
        <v>1</v>
      </c>
      <c r="D1626">
        <v>237.65390299999999</v>
      </c>
      <c r="E1626" s="4">
        <v>2</v>
      </c>
      <c r="H1626">
        <v>225.727092</v>
      </c>
      <c r="I1626" s="1">
        <v>4</v>
      </c>
      <c r="P1626">
        <v>3</v>
      </c>
      <c r="Q1626" t="str">
        <f>CONCATENATE(C1626,E1626,G1626,I1626)</f>
        <v>124</v>
      </c>
    </row>
    <row r="1627" spans="1:17" x14ac:dyDescent="0.25">
      <c r="A1627">
        <v>3728</v>
      </c>
      <c r="B1627">
        <v>230.365329</v>
      </c>
      <c r="C1627" s="2">
        <v>1</v>
      </c>
      <c r="D1627">
        <v>237.65390299999999</v>
      </c>
      <c r="E1627" s="4">
        <v>2</v>
      </c>
      <c r="H1627">
        <v>225.727092</v>
      </c>
      <c r="I1627" s="1">
        <v>4</v>
      </c>
      <c r="P1627">
        <v>3</v>
      </c>
      <c r="Q1627" t="str">
        <f>CONCATENATE(C1627,E1627,G1627,I1627)</f>
        <v>124</v>
      </c>
    </row>
    <row r="1628" spans="1:17" x14ac:dyDescent="0.25">
      <c r="A1628">
        <v>3729</v>
      </c>
      <c r="D1628">
        <v>237.65390299999999</v>
      </c>
      <c r="E1628" s="4">
        <v>2</v>
      </c>
      <c r="H1628">
        <v>225.727092</v>
      </c>
      <c r="I1628" s="1">
        <v>4</v>
      </c>
      <c r="P1628">
        <v>2</v>
      </c>
      <c r="Q1628" t="str">
        <f>CONCATENATE(C1628,E1628,G1628,I1628)</f>
        <v>24</v>
      </c>
    </row>
    <row r="1629" spans="1:17" x14ac:dyDescent="0.25">
      <c r="A1629">
        <v>3730</v>
      </c>
      <c r="D1629">
        <v>237.65390299999999</v>
      </c>
      <c r="E1629" s="4">
        <v>2</v>
      </c>
      <c r="H1629">
        <v>225.727092</v>
      </c>
      <c r="I1629" s="1">
        <v>4</v>
      </c>
      <c r="P1629">
        <v>2</v>
      </c>
      <c r="Q1629" t="str">
        <f>CONCATENATE(C1629,E1629,G1629,I1629)</f>
        <v>24</v>
      </c>
    </row>
    <row r="1630" spans="1:17" x14ac:dyDescent="0.25">
      <c r="A1630">
        <v>3731</v>
      </c>
      <c r="D1630">
        <v>237.65390299999999</v>
      </c>
      <c r="E1630" s="4">
        <v>2</v>
      </c>
      <c r="H1630">
        <v>225.727092</v>
      </c>
      <c r="I1630" s="1">
        <v>4</v>
      </c>
      <c r="P1630">
        <v>2</v>
      </c>
      <c r="Q1630" t="str">
        <f>CONCATENATE(C1630,E1630,G1630,I1630)</f>
        <v>24</v>
      </c>
    </row>
    <row r="1631" spans="1:17" x14ac:dyDescent="0.25">
      <c r="A1631">
        <v>3732</v>
      </c>
      <c r="D1631">
        <v>237.65390299999999</v>
      </c>
      <c r="E1631" s="4">
        <v>2</v>
      </c>
      <c r="H1631">
        <v>225.727092</v>
      </c>
      <c r="I1631" s="1">
        <v>4</v>
      </c>
      <c r="P1631">
        <v>2</v>
      </c>
      <c r="Q1631" t="str">
        <f>CONCATENATE(C1631,E1631,G1631,I1631)</f>
        <v>24</v>
      </c>
    </row>
    <row r="1632" spans="1:17" x14ac:dyDescent="0.25">
      <c r="A1632">
        <v>3733</v>
      </c>
      <c r="D1632">
        <v>237.65390299999999</v>
      </c>
      <c r="E1632" s="4">
        <v>2</v>
      </c>
      <c r="H1632">
        <v>225.727092</v>
      </c>
      <c r="I1632" s="1">
        <v>4</v>
      </c>
      <c r="P1632">
        <v>2</v>
      </c>
      <c r="Q1632" t="str">
        <f>CONCATENATE(C1632,E1632,G1632,I1632)</f>
        <v>24</v>
      </c>
    </row>
    <row r="1633" spans="1:17" x14ac:dyDescent="0.25">
      <c r="A1633">
        <v>3734</v>
      </c>
      <c r="D1633">
        <v>237.65390299999999</v>
      </c>
      <c r="E1633" s="4">
        <v>2</v>
      </c>
      <c r="H1633">
        <v>225.727092</v>
      </c>
      <c r="I1633" s="1">
        <v>4</v>
      </c>
      <c r="P1633">
        <v>2</v>
      </c>
      <c r="Q1633" t="str">
        <f>CONCATENATE(C1633,E1633,G1633,I1633)</f>
        <v>24</v>
      </c>
    </row>
    <row r="1634" spans="1:17" x14ac:dyDescent="0.25">
      <c r="A1634">
        <v>3735</v>
      </c>
      <c r="D1634">
        <v>237.65390299999999</v>
      </c>
      <c r="E1634" s="4">
        <v>2</v>
      </c>
      <c r="H1634">
        <v>225.727092</v>
      </c>
      <c r="I1634" s="1">
        <v>4</v>
      </c>
      <c r="P1634">
        <v>2</v>
      </c>
      <c r="Q1634" t="str">
        <f>CONCATENATE(C1634,E1634,G1634,I1634)</f>
        <v>24</v>
      </c>
    </row>
    <row r="1635" spans="1:17" x14ac:dyDescent="0.25">
      <c r="A1635">
        <v>3736</v>
      </c>
      <c r="D1635">
        <v>237.65390299999999</v>
      </c>
      <c r="E1635" s="4">
        <v>2</v>
      </c>
      <c r="H1635">
        <v>225.727092</v>
      </c>
      <c r="I1635" s="1">
        <v>4</v>
      </c>
      <c r="P1635">
        <v>2</v>
      </c>
      <c r="Q1635" t="str">
        <f>CONCATENATE(C1635,E1635,G1635,I1635)</f>
        <v>24</v>
      </c>
    </row>
    <row r="1636" spans="1:17" x14ac:dyDescent="0.25">
      <c r="A1636">
        <v>3737</v>
      </c>
      <c r="D1636">
        <v>237.65390299999999</v>
      </c>
      <c r="E1636" s="4">
        <v>2</v>
      </c>
      <c r="H1636">
        <v>225.727092</v>
      </c>
      <c r="I1636" s="1">
        <v>4</v>
      </c>
      <c r="P1636">
        <v>2</v>
      </c>
      <c r="Q1636" t="str">
        <f>CONCATENATE(C1636,E1636,G1636,I1636)</f>
        <v>24</v>
      </c>
    </row>
    <row r="1637" spans="1:17" x14ac:dyDescent="0.25">
      <c r="A1637">
        <v>3738</v>
      </c>
      <c r="D1637">
        <v>237.65390299999999</v>
      </c>
      <c r="E1637" s="4">
        <v>2</v>
      </c>
      <c r="F1637">
        <v>230.30506</v>
      </c>
      <c r="G1637" s="3">
        <v>3</v>
      </c>
      <c r="H1637">
        <v>225.78735599999999</v>
      </c>
      <c r="I1637" s="1">
        <v>4</v>
      </c>
      <c r="P1637">
        <v>3</v>
      </c>
      <c r="Q1637" t="str">
        <f>CONCATENATE(C1637,E1637,G1637,I1637)</f>
        <v>234</v>
      </c>
    </row>
    <row r="1638" spans="1:17" x14ac:dyDescent="0.25">
      <c r="A1638">
        <v>3739</v>
      </c>
      <c r="D1638">
        <v>237.65390299999999</v>
      </c>
      <c r="E1638" s="4">
        <v>2</v>
      </c>
      <c r="F1638">
        <v>230.30506</v>
      </c>
      <c r="G1638" s="3">
        <v>3</v>
      </c>
      <c r="H1638">
        <v>225.96805799999998</v>
      </c>
      <c r="I1638" s="1">
        <v>4</v>
      </c>
      <c r="P1638">
        <v>3</v>
      </c>
      <c r="Q1638" t="str">
        <f>CONCATENATE(C1638,E1638,G1638,I1638)</f>
        <v>234</v>
      </c>
    </row>
    <row r="1639" spans="1:17" x14ac:dyDescent="0.25">
      <c r="A1639">
        <v>3740</v>
      </c>
      <c r="D1639">
        <v>237.65390299999999</v>
      </c>
      <c r="E1639" s="4">
        <v>2</v>
      </c>
      <c r="F1639">
        <v>230.30506</v>
      </c>
      <c r="G1639" s="3">
        <v>3</v>
      </c>
      <c r="H1639">
        <v>225.96805799999998</v>
      </c>
      <c r="I1639" s="1">
        <v>4</v>
      </c>
      <c r="P1639">
        <v>3</v>
      </c>
      <c r="Q1639" t="str">
        <f>CONCATENATE(C1639,E1639,G1639,I1639)</f>
        <v>234</v>
      </c>
    </row>
    <row r="1640" spans="1:17" x14ac:dyDescent="0.25">
      <c r="A1640">
        <v>3741</v>
      </c>
      <c r="D1640">
        <v>237.65390299999999</v>
      </c>
      <c r="E1640" s="4">
        <v>2</v>
      </c>
      <c r="F1640">
        <v>230.30506</v>
      </c>
      <c r="G1640" s="3">
        <v>3</v>
      </c>
      <c r="H1640">
        <v>225.96805799999998</v>
      </c>
      <c r="I1640" s="1">
        <v>4</v>
      </c>
      <c r="P1640">
        <v>3</v>
      </c>
      <c r="Q1640" t="str">
        <f>CONCATENATE(C1640,E1640,G1640,I1640)</f>
        <v>234</v>
      </c>
    </row>
    <row r="1641" spans="1:17" x14ac:dyDescent="0.25">
      <c r="A1641">
        <v>3742</v>
      </c>
      <c r="D1641">
        <v>237.65390299999999</v>
      </c>
      <c r="E1641" s="4">
        <v>2</v>
      </c>
      <c r="F1641">
        <v>230.30506</v>
      </c>
      <c r="G1641" s="3">
        <v>3</v>
      </c>
      <c r="H1641">
        <v>226.028323</v>
      </c>
      <c r="I1641" s="1">
        <v>4</v>
      </c>
      <c r="P1641">
        <v>3</v>
      </c>
      <c r="Q1641" t="str">
        <f>CONCATENATE(C1641,E1641,G1641,I1641)</f>
        <v>234</v>
      </c>
    </row>
    <row r="1642" spans="1:17" x14ac:dyDescent="0.25">
      <c r="A1642">
        <v>3743</v>
      </c>
      <c r="D1642">
        <v>237.65390299999999</v>
      </c>
      <c r="E1642" s="4">
        <v>2</v>
      </c>
      <c r="F1642">
        <v>230.30506</v>
      </c>
      <c r="G1642" s="3">
        <v>3</v>
      </c>
      <c r="H1642">
        <v>226.028323</v>
      </c>
      <c r="I1642" s="1">
        <v>4</v>
      </c>
      <c r="P1642">
        <v>3</v>
      </c>
      <c r="Q1642" t="str">
        <f>CONCATENATE(C1642,E1642,G1642,I1642)</f>
        <v>234</v>
      </c>
    </row>
    <row r="1643" spans="1:17" x14ac:dyDescent="0.25">
      <c r="A1643">
        <v>3744</v>
      </c>
      <c r="B1643">
        <v>243.436511</v>
      </c>
      <c r="C1643" s="2">
        <v>1</v>
      </c>
      <c r="D1643">
        <v>237.65390299999999</v>
      </c>
      <c r="E1643" s="4">
        <v>2</v>
      </c>
      <c r="F1643">
        <v>230.30506</v>
      </c>
      <c r="G1643" s="3">
        <v>3</v>
      </c>
      <c r="H1643">
        <v>226.028323</v>
      </c>
      <c r="I1643" s="1">
        <v>4</v>
      </c>
      <c r="P1643">
        <v>4</v>
      </c>
      <c r="Q1643" t="str">
        <f>CONCATENATE(C1643,E1643,G1643,I1643)</f>
        <v>1234</v>
      </c>
    </row>
    <row r="1644" spans="1:17" x14ac:dyDescent="0.25">
      <c r="A1644">
        <v>3745</v>
      </c>
      <c r="B1644">
        <v>243.436511</v>
      </c>
      <c r="C1644" s="2">
        <v>1</v>
      </c>
      <c r="D1644">
        <v>237.65390299999999</v>
      </c>
      <c r="E1644" s="4">
        <v>2</v>
      </c>
      <c r="F1644">
        <v>230.30506</v>
      </c>
      <c r="G1644" s="3">
        <v>3</v>
      </c>
      <c r="H1644">
        <v>226.028323</v>
      </c>
      <c r="I1644" s="1">
        <v>4</v>
      </c>
      <c r="P1644">
        <v>4</v>
      </c>
      <c r="Q1644" t="str">
        <f>CONCATENATE(C1644,E1644,G1644,I1644)</f>
        <v>1234</v>
      </c>
    </row>
    <row r="1645" spans="1:17" x14ac:dyDescent="0.25">
      <c r="A1645">
        <v>3746</v>
      </c>
      <c r="B1645">
        <v>243.436511</v>
      </c>
      <c r="C1645" s="2">
        <v>1</v>
      </c>
      <c r="D1645">
        <v>237.71406999999999</v>
      </c>
      <c r="E1645" s="4">
        <v>2</v>
      </c>
      <c r="F1645">
        <v>230.30506</v>
      </c>
      <c r="G1645" s="3">
        <v>3</v>
      </c>
      <c r="H1645">
        <v>226.028323</v>
      </c>
      <c r="I1645" s="1">
        <v>4</v>
      </c>
      <c r="P1645">
        <v>4</v>
      </c>
      <c r="Q1645" t="str">
        <f>CONCATENATE(C1645,E1645,G1645,I1645)</f>
        <v>1234</v>
      </c>
    </row>
    <row r="1646" spans="1:17" x14ac:dyDescent="0.25">
      <c r="A1646">
        <v>3747</v>
      </c>
      <c r="B1646">
        <v>243.436511</v>
      </c>
      <c r="C1646" s="2">
        <v>1</v>
      </c>
      <c r="D1646">
        <v>237.774337</v>
      </c>
      <c r="E1646" s="4">
        <v>2</v>
      </c>
      <c r="F1646">
        <v>230.30506</v>
      </c>
      <c r="G1646" s="3">
        <v>3</v>
      </c>
      <c r="H1646">
        <v>226.028323</v>
      </c>
      <c r="I1646" s="1">
        <v>4</v>
      </c>
      <c r="P1646">
        <v>4</v>
      </c>
      <c r="Q1646" t="str">
        <f>CONCATENATE(C1646,E1646,G1646,I1646)</f>
        <v>1234</v>
      </c>
    </row>
    <row r="1647" spans="1:17" x14ac:dyDescent="0.25">
      <c r="A1647">
        <v>3748</v>
      </c>
      <c r="B1647">
        <v>243.436511</v>
      </c>
      <c r="C1647" s="2">
        <v>1</v>
      </c>
      <c r="D1647">
        <v>237.774337</v>
      </c>
      <c r="E1647" s="4">
        <v>2</v>
      </c>
      <c r="F1647">
        <v>230.42549400000001</v>
      </c>
      <c r="G1647" s="3">
        <v>3</v>
      </c>
      <c r="H1647">
        <v>226.088492</v>
      </c>
      <c r="I1647" s="1">
        <v>4</v>
      </c>
      <c r="P1647">
        <v>4</v>
      </c>
      <c r="Q1647" t="str">
        <f>CONCATENATE(C1647,E1647,G1647,I1647)</f>
        <v>1234</v>
      </c>
    </row>
    <row r="1648" spans="1:17" x14ac:dyDescent="0.25">
      <c r="A1648">
        <v>3749</v>
      </c>
      <c r="B1648">
        <v>243.436511</v>
      </c>
      <c r="C1648" s="2">
        <v>1</v>
      </c>
      <c r="D1648">
        <v>237.955037</v>
      </c>
      <c r="E1648" s="4">
        <v>2</v>
      </c>
      <c r="F1648">
        <v>230.60619600000001</v>
      </c>
      <c r="G1648" s="3">
        <v>3</v>
      </c>
      <c r="H1648">
        <v>226.44999200000001</v>
      </c>
      <c r="I1648" s="1">
        <v>4</v>
      </c>
      <c r="P1648">
        <v>4</v>
      </c>
      <c r="Q1648" t="str">
        <f>CONCATENATE(C1648,E1648,G1648,I1648)</f>
        <v>1234</v>
      </c>
    </row>
    <row r="1649" spans="1:17" x14ac:dyDescent="0.25">
      <c r="A1649">
        <v>3750</v>
      </c>
      <c r="B1649">
        <v>243.436511</v>
      </c>
      <c r="C1649" s="2">
        <v>1</v>
      </c>
      <c r="D1649">
        <v>238.07557</v>
      </c>
      <c r="E1649" s="4">
        <v>2</v>
      </c>
      <c r="F1649">
        <v>230.60619600000001</v>
      </c>
      <c r="G1649" s="3">
        <v>3</v>
      </c>
      <c r="H1649">
        <v>226.63068999999999</v>
      </c>
      <c r="I1649" s="1">
        <v>4</v>
      </c>
      <c r="P1649">
        <v>4</v>
      </c>
      <c r="Q1649" t="str">
        <f>CONCATENATE(C1649,E1649,G1649,I1649)</f>
        <v>1234</v>
      </c>
    </row>
    <row r="1650" spans="1:17" x14ac:dyDescent="0.25">
      <c r="A1650">
        <v>3751</v>
      </c>
      <c r="B1650">
        <v>243.436511</v>
      </c>
      <c r="C1650" s="2">
        <v>1</v>
      </c>
      <c r="F1650">
        <v>230.60619600000001</v>
      </c>
      <c r="G1650" s="3">
        <v>3</v>
      </c>
      <c r="H1650">
        <v>226.69085999999999</v>
      </c>
      <c r="I1650" s="1">
        <v>4</v>
      </c>
      <c r="P1650">
        <v>3</v>
      </c>
      <c r="Q1650" t="str">
        <f>CONCATENATE(C1650,E1650,G1650,I1650)</f>
        <v>134</v>
      </c>
    </row>
    <row r="1651" spans="1:17" x14ac:dyDescent="0.25">
      <c r="A1651">
        <v>3752</v>
      </c>
      <c r="B1651">
        <v>243.436511</v>
      </c>
      <c r="C1651" s="2">
        <v>1</v>
      </c>
      <c r="F1651">
        <v>230.60619600000001</v>
      </c>
      <c r="G1651" s="3">
        <v>3</v>
      </c>
      <c r="P1651">
        <v>2</v>
      </c>
      <c r="Q1651" t="str">
        <f>CONCATENATE(C1651,E1651,G1651,I1651)</f>
        <v>13</v>
      </c>
    </row>
    <row r="1652" spans="1:17" x14ac:dyDescent="0.25">
      <c r="A1652">
        <v>3753</v>
      </c>
      <c r="B1652">
        <v>243.436511</v>
      </c>
      <c r="C1652" s="2">
        <v>1</v>
      </c>
      <c r="F1652">
        <v>230.60619600000001</v>
      </c>
      <c r="G1652" s="3">
        <v>3</v>
      </c>
      <c r="P1652">
        <v>2</v>
      </c>
      <c r="Q1652" t="str">
        <f>CONCATENATE(C1652,E1652,G1652,I1652)</f>
        <v>13</v>
      </c>
    </row>
    <row r="1653" spans="1:17" x14ac:dyDescent="0.25">
      <c r="A1653">
        <v>3754</v>
      </c>
      <c r="B1653">
        <v>243.436511</v>
      </c>
      <c r="C1653" s="2">
        <v>1</v>
      </c>
      <c r="F1653">
        <v>230.60619600000001</v>
      </c>
      <c r="G1653" s="3">
        <v>3</v>
      </c>
      <c r="P1653">
        <v>2</v>
      </c>
      <c r="Q1653" t="str">
        <f>CONCATENATE(C1653,E1653,G1653,I1653)</f>
        <v>13</v>
      </c>
    </row>
    <row r="1654" spans="1:17" x14ac:dyDescent="0.25">
      <c r="A1654">
        <v>3755</v>
      </c>
      <c r="B1654">
        <v>243.436511</v>
      </c>
      <c r="C1654" s="2">
        <v>1</v>
      </c>
      <c r="F1654">
        <v>230.60619600000001</v>
      </c>
      <c r="G1654" s="3">
        <v>3</v>
      </c>
      <c r="P1654">
        <v>2</v>
      </c>
      <c r="Q1654" t="str">
        <f>CONCATENATE(C1654,E1654,G1654,I1654)</f>
        <v>13</v>
      </c>
    </row>
    <row r="1655" spans="1:17" x14ac:dyDescent="0.25">
      <c r="A1655">
        <v>3756</v>
      </c>
      <c r="B1655">
        <v>243.436511</v>
      </c>
      <c r="C1655" s="2">
        <v>1</v>
      </c>
      <c r="F1655">
        <v>230.60619600000001</v>
      </c>
      <c r="G1655" s="3">
        <v>3</v>
      </c>
      <c r="P1655">
        <v>2</v>
      </c>
      <c r="Q1655" t="str">
        <f>CONCATENATE(C1655,E1655,G1655,I1655)</f>
        <v>13</v>
      </c>
    </row>
    <row r="1656" spans="1:17" x14ac:dyDescent="0.25">
      <c r="A1656">
        <v>3757</v>
      </c>
      <c r="B1656">
        <v>243.436511</v>
      </c>
      <c r="C1656" s="2">
        <v>1</v>
      </c>
      <c r="F1656">
        <v>230.60619600000001</v>
      </c>
      <c r="G1656" s="3">
        <v>3</v>
      </c>
      <c r="P1656">
        <v>2</v>
      </c>
      <c r="Q1656" t="str">
        <f>CONCATENATE(C1656,E1656,G1656,I1656)</f>
        <v>13</v>
      </c>
    </row>
    <row r="1657" spans="1:17" x14ac:dyDescent="0.25">
      <c r="A1657">
        <v>3758</v>
      </c>
      <c r="B1657">
        <v>243.436511</v>
      </c>
      <c r="C1657" s="2">
        <v>1</v>
      </c>
      <c r="F1657">
        <v>230.60619600000001</v>
      </c>
      <c r="G1657" s="3">
        <v>3</v>
      </c>
      <c r="P1657">
        <v>2</v>
      </c>
      <c r="Q1657" t="str">
        <f>CONCATENATE(C1657,E1657,G1657,I1657)</f>
        <v>13</v>
      </c>
    </row>
    <row r="1658" spans="1:17" x14ac:dyDescent="0.25">
      <c r="A1658">
        <v>3759</v>
      </c>
      <c r="B1658">
        <v>243.436511</v>
      </c>
      <c r="C1658" s="2">
        <v>1</v>
      </c>
      <c r="F1658">
        <v>230.60619600000001</v>
      </c>
      <c r="G1658" s="3">
        <v>3</v>
      </c>
      <c r="P1658">
        <v>2</v>
      </c>
      <c r="Q1658" t="str">
        <f>CONCATENATE(C1658,E1658,G1658,I1658)</f>
        <v>13</v>
      </c>
    </row>
    <row r="1659" spans="1:17" x14ac:dyDescent="0.25">
      <c r="A1659">
        <v>3760</v>
      </c>
      <c r="B1659">
        <v>243.436511</v>
      </c>
      <c r="C1659" s="2">
        <v>1</v>
      </c>
      <c r="F1659">
        <v>230.60619600000001</v>
      </c>
      <c r="G1659" s="3">
        <v>3</v>
      </c>
      <c r="P1659">
        <v>2</v>
      </c>
      <c r="Q1659" t="str">
        <f>CONCATENATE(C1659,E1659,G1659,I1659)</f>
        <v>13</v>
      </c>
    </row>
    <row r="1660" spans="1:17" x14ac:dyDescent="0.25">
      <c r="A1660">
        <v>3761</v>
      </c>
      <c r="B1660">
        <v>243.436511</v>
      </c>
      <c r="C1660" s="2">
        <v>1</v>
      </c>
      <c r="F1660">
        <v>230.60619600000001</v>
      </c>
      <c r="G1660" s="3">
        <v>3</v>
      </c>
      <c r="P1660">
        <v>2</v>
      </c>
      <c r="Q1660" t="str">
        <f>CONCATENATE(C1660,E1660,G1660,I1660)</f>
        <v>13</v>
      </c>
    </row>
    <row r="1661" spans="1:17" x14ac:dyDescent="0.25">
      <c r="A1661">
        <v>3762</v>
      </c>
      <c r="B1661">
        <v>243.436511</v>
      </c>
      <c r="C1661" s="2">
        <v>1</v>
      </c>
      <c r="F1661">
        <v>230.666461</v>
      </c>
      <c r="G1661" s="3">
        <v>3</v>
      </c>
      <c r="P1661">
        <v>2</v>
      </c>
      <c r="Q1661" t="str">
        <f>CONCATENATE(C1661,E1661,G1661,I1661)</f>
        <v>13</v>
      </c>
    </row>
    <row r="1662" spans="1:17" x14ac:dyDescent="0.25">
      <c r="A1662">
        <v>3763</v>
      </c>
      <c r="B1662">
        <v>243.436511</v>
      </c>
      <c r="C1662" s="2">
        <v>1</v>
      </c>
      <c r="F1662">
        <v>230.666461</v>
      </c>
      <c r="G1662" s="3">
        <v>3</v>
      </c>
      <c r="P1662">
        <v>2</v>
      </c>
      <c r="Q1662" t="str">
        <f>CONCATENATE(C1662,E1662,G1662,I1662)</f>
        <v>13</v>
      </c>
    </row>
    <row r="1663" spans="1:17" x14ac:dyDescent="0.25">
      <c r="A1663">
        <v>3764</v>
      </c>
      <c r="B1663">
        <v>243.436511</v>
      </c>
      <c r="C1663" s="2">
        <v>1</v>
      </c>
      <c r="F1663">
        <v>230.666461</v>
      </c>
      <c r="G1663" s="3">
        <v>3</v>
      </c>
      <c r="P1663">
        <v>2</v>
      </c>
      <c r="Q1663" t="str">
        <f>CONCATENATE(C1663,E1663,G1663,I1663)</f>
        <v>13</v>
      </c>
    </row>
    <row r="1664" spans="1:17" x14ac:dyDescent="0.25">
      <c r="A1664">
        <v>3765</v>
      </c>
      <c r="B1664">
        <v>243.436511</v>
      </c>
      <c r="C1664" s="2">
        <v>1</v>
      </c>
      <c r="F1664">
        <v>230.666461</v>
      </c>
      <c r="G1664" s="3">
        <v>3</v>
      </c>
      <c r="P1664">
        <v>2</v>
      </c>
      <c r="Q1664" t="str">
        <f>CONCATENATE(C1664,E1664,G1664,I1664)</f>
        <v>13</v>
      </c>
    </row>
    <row r="1665" spans="1:17" x14ac:dyDescent="0.25">
      <c r="A1665">
        <v>3766</v>
      </c>
      <c r="B1665">
        <v>243.436511</v>
      </c>
      <c r="C1665" s="2">
        <v>1</v>
      </c>
      <c r="F1665">
        <v>230.666461</v>
      </c>
      <c r="G1665" s="3">
        <v>3</v>
      </c>
      <c r="P1665">
        <v>2</v>
      </c>
      <c r="Q1665" t="str">
        <f>CONCATENATE(C1665,E1665,G1665,I1665)</f>
        <v>13</v>
      </c>
    </row>
    <row r="1666" spans="1:17" x14ac:dyDescent="0.25">
      <c r="A1666">
        <v>3767</v>
      </c>
      <c r="B1666">
        <v>243.436511</v>
      </c>
      <c r="C1666" s="2">
        <v>1</v>
      </c>
      <c r="F1666">
        <v>230.72672900000001</v>
      </c>
      <c r="G1666" s="3">
        <v>3</v>
      </c>
      <c r="P1666">
        <v>2</v>
      </c>
      <c r="Q1666" t="str">
        <f>CONCATENATE(C1666,E1666,G1666,I1666)</f>
        <v>13</v>
      </c>
    </row>
    <row r="1667" spans="1:17" x14ac:dyDescent="0.25">
      <c r="A1667">
        <v>3768</v>
      </c>
      <c r="B1667">
        <v>243.436511</v>
      </c>
      <c r="C1667" s="2">
        <v>1</v>
      </c>
      <c r="F1667">
        <v>230.72672900000001</v>
      </c>
      <c r="G1667" s="3">
        <v>3</v>
      </c>
      <c r="P1667">
        <v>2</v>
      </c>
      <c r="Q1667" t="str">
        <f>CONCATENATE(C1667,E1667,G1667,I1667)</f>
        <v>13</v>
      </c>
    </row>
    <row r="1668" spans="1:17" x14ac:dyDescent="0.25">
      <c r="A1668">
        <v>3769</v>
      </c>
      <c r="B1668">
        <v>243.436511</v>
      </c>
      <c r="C1668" s="2">
        <v>1</v>
      </c>
      <c r="F1668">
        <v>230.72672900000001</v>
      </c>
      <c r="G1668" s="3">
        <v>3</v>
      </c>
      <c r="P1668">
        <v>2</v>
      </c>
      <c r="Q1668" t="str">
        <f>CONCATENATE(C1668,E1668,G1668,I1668)</f>
        <v>13</v>
      </c>
    </row>
    <row r="1669" spans="1:17" x14ac:dyDescent="0.25">
      <c r="A1669">
        <v>3770</v>
      </c>
      <c r="B1669">
        <v>243.436511</v>
      </c>
      <c r="C1669" s="2">
        <v>1</v>
      </c>
      <c r="F1669">
        <v>230.84716299999999</v>
      </c>
      <c r="G1669" s="3">
        <v>3</v>
      </c>
      <c r="P1669">
        <v>2</v>
      </c>
      <c r="Q1669" t="str">
        <f>CONCATENATE(C1669,E1669,G1669,I1669)</f>
        <v>13</v>
      </c>
    </row>
    <row r="1670" spans="1:17" x14ac:dyDescent="0.25">
      <c r="A1670">
        <v>3771</v>
      </c>
      <c r="B1670">
        <v>243.436511</v>
      </c>
      <c r="C1670" s="2">
        <v>1</v>
      </c>
      <c r="F1670">
        <v>231.08813000000001</v>
      </c>
      <c r="G1670" s="3">
        <v>3</v>
      </c>
      <c r="P1670">
        <v>2</v>
      </c>
      <c r="Q1670" t="str">
        <f>CONCATENATE(C1670,E1670,G1670,I1670)</f>
        <v>13</v>
      </c>
    </row>
    <row r="1671" spans="1:17" x14ac:dyDescent="0.25">
      <c r="A1671">
        <v>3772</v>
      </c>
      <c r="B1671">
        <v>243.436511</v>
      </c>
      <c r="C1671" s="2">
        <v>1</v>
      </c>
      <c r="D1671">
        <v>250.06254999999999</v>
      </c>
      <c r="E1671" s="4">
        <v>2</v>
      </c>
      <c r="F1671">
        <v>231.08813000000001</v>
      </c>
      <c r="G1671" s="3">
        <v>3</v>
      </c>
      <c r="P1671">
        <v>3</v>
      </c>
      <c r="Q1671" t="str">
        <f>CONCATENATE(C1671,E1671,G1671,I1671)</f>
        <v>123</v>
      </c>
    </row>
    <row r="1672" spans="1:17" x14ac:dyDescent="0.25">
      <c r="A1672">
        <v>3773</v>
      </c>
      <c r="B1672">
        <v>243.436511</v>
      </c>
      <c r="C1672" s="2">
        <v>1</v>
      </c>
      <c r="D1672">
        <v>250.06254999999999</v>
      </c>
      <c r="E1672" s="4">
        <v>2</v>
      </c>
      <c r="F1672">
        <v>231.08813000000001</v>
      </c>
      <c r="G1672" s="3">
        <v>3</v>
      </c>
      <c r="P1672">
        <v>3</v>
      </c>
      <c r="Q1672" t="str">
        <f>CONCATENATE(C1672,E1672,G1672,I1672)</f>
        <v>123</v>
      </c>
    </row>
    <row r="1673" spans="1:17" x14ac:dyDescent="0.25">
      <c r="A1673">
        <v>3774</v>
      </c>
      <c r="B1673">
        <v>243.436511</v>
      </c>
      <c r="C1673" s="2">
        <v>1</v>
      </c>
      <c r="D1673">
        <v>250.06254999999999</v>
      </c>
      <c r="E1673" s="4">
        <v>2</v>
      </c>
      <c r="F1673">
        <v>231.148394</v>
      </c>
      <c r="G1673" s="3">
        <v>3</v>
      </c>
      <c r="P1673">
        <v>3</v>
      </c>
      <c r="Q1673" t="str">
        <f>CONCATENATE(C1673,E1673,G1673,I1673)</f>
        <v>123</v>
      </c>
    </row>
    <row r="1674" spans="1:17" x14ac:dyDescent="0.25">
      <c r="A1674">
        <v>3775</v>
      </c>
      <c r="B1674">
        <v>243.436511</v>
      </c>
      <c r="C1674" s="2">
        <v>1</v>
      </c>
      <c r="D1674">
        <v>250.06254999999999</v>
      </c>
      <c r="E1674" s="4">
        <v>2</v>
      </c>
      <c r="F1674">
        <v>231.389262</v>
      </c>
      <c r="G1674" s="3">
        <v>3</v>
      </c>
      <c r="P1674">
        <v>3</v>
      </c>
      <c r="Q1674" t="str">
        <f>CONCATENATE(C1674,E1674,G1674,I1674)</f>
        <v>123</v>
      </c>
    </row>
    <row r="1675" spans="1:17" x14ac:dyDescent="0.25">
      <c r="A1675">
        <v>3776</v>
      </c>
      <c r="B1675">
        <v>243.436511</v>
      </c>
      <c r="C1675" s="2">
        <v>1</v>
      </c>
      <c r="D1675">
        <v>250.06254999999999</v>
      </c>
      <c r="E1675" s="4">
        <v>2</v>
      </c>
      <c r="F1675">
        <v>231.389262</v>
      </c>
      <c r="G1675" s="3">
        <v>3</v>
      </c>
      <c r="P1675">
        <v>3</v>
      </c>
      <c r="Q1675" t="str">
        <f>CONCATENATE(C1675,E1675,G1675,I1675)</f>
        <v>123</v>
      </c>
    </row>
    <row r="1676" spans="1:17" x14ac:dyDescent="0.25">
      <c r="A1676">
        <v>3777</v>
      </c>
      <c r="D1676">
        <v>250.06254999999999</v>
      </c>
      <c r="E1676" s="4">
        <v>2</v>
      </c>
      <c r="P1676">
        <v>1</v>
      </c>
      <c r="Q1676" t="str">
        <f>CONCATENATE(C1676,E1676,G1676,I1676)</f>
        <v>2</v>
      </c>
    </row>
    <row r="1677" spans="1:17" x14ac:dyDescent="0.25">
      <c r="A1677">
        <v>3778</v>
      </c>
      <c r="D1677">
        <v>250.06254999999999</v>
      </c>
      <c r="E1677" s="4">
        <v>2</v>
      </c>
      <c r="P1677">
        <v>1</v>
      </c>
      <c r="Q1677" t="str">
        <f>CONCATENATE(C1677,E1677,G1677,I1677)</f>
        <v>2</v>
      </c>
    </row>
    <row r="1678" spans="1:17" x14ac:dyDescent="0.25">
      <c r="A1678">
        <v>3779</v>
      </c>
      <c r="D1678">
        <v>250.06254999999999</v>
      </c>
      <c r="E1678" s="4">
        <v>2</v>
      </c>
      <c r="P1678">
        <v>1</v>
      </c>
      <c r="Q1678" t="str">
        <f>CONCATENATE(C1678,E1678,G1678,I1678)</f>
        <v>2</v>
      </c>
    </row>
    <row r="1679" spans="1:17" x14ac:dyDescent="0.25">
      <c r="A1679">
        <v>3780</v>
      </c>
      <c r="D1679">
        <v>250.06254999999999</v>
      </c>
      <c r="E1679" s="4">
        <v>2</v>
      </c>
      <c r="P1679">
        <v>1</v>
      </c>
      <c r="Q1679" t="str">
        <f>CONCATENATE(C1679,E1679,G1679,I1679)</f>
        <v>2</v>
      </c>
    </row>
    <row r="1680" spans="1:17" x14ac:dyDescent="0.25">
      <c r="A1680">
        <v>3781</v>
      </c>
      <c r="D1680">
        <v>250.06254999999999</v>
      </c>
      <c r="E1680" s="4">
        <v>2</v>
      </c>
      <c r="P1680">
        <v>1</v>
      </c>
      <c r="Q1680" t="str">
        <f>CONCATENATE(C1680,E1680,G1680,I1680)</f>
        <v>2</v>
      </c>
    </row>
    <row r="1681" spans="1:17" x14ac:dyDescent="0.25">
      <c r="A1681">
        <v>3782</v>
      </c>
      <c r="D1681">
        <v>250.06254999999999</v>
      </c>
      <c r="E1681" s="4">
        <v>2</v>
      </c>
      <c r="P1681">
        <v>1</v>
      </c>
      <c r="Q1681" t="str">
        <f>CONCATENATE(C1681,E1681,G1681,I1681)</f>
        <v>2</v>
      </c>
    </row>
    <row r="1682" spans="1:17" x14ac:dyDescent="0.25">
      <c r="A1682">
        <v>3783</v>
      </c>
      <c r="D1682">
        <v>250.06254999999999</v>
      </c>
      <c r="E1682" s="4">
        <v>2</v>
      </c>
      <c r="P1682">
        <v>1</v>
      </c>
      <c r="Q1682" t="str">
        <f>CONCATENATE(C1682,E1682,G1682,I1682)</f>
        <v>2</v>
      </c>
    </row>
    <row r="1683" spans="1:17" x14ac:dyDescent="0.25">
      <c r="A1683">
        <v>3784</v>
      </c>
      <c r="D1683">
        <v>250.06254999999999</v>
      </c>
      <c r="E1683" s="4">
        <v>2</v>
      </c>
      <c r="P1683">
        <v>1</v>
      </c>
      <c r="Q1683" t="str">
        <f>CONCATENATE(C1683,E1683,G1683,I1683)</f>
        <v>2</v>
      </c>
    </row>
    <row r="1684" spans="1:17" x14ac:dyDescent="0.25">
      <c r="A1684">
        <v>3785</v>
      </c>
      <c r="D1684">
        <v>250.06254999999999</v>
      </c>
      <c r="E1684" s="4">
        <v>2</v>
      </c>
      <c r="H1684">
        <v>241.207841</v>
      </c>
      <c r="I1684" s="1">
        <v>4</v>
      </c>
      <c r="P1684">
        <v>2</v>
      </c>
      <c r="Q1684" t="str">
        <f>CONCATENATE(C1684,E1684,G1684,I1684)</f>
        <v>24</v>
      </c>
    </row>
    <row r="1685" spans="1:17" x14ac:dyDescent="0.25">
      <c r="A1685">
        <v>3786</v>
      </c>
      <c r="D1685">
        <v>250.06254999999999</v>
      </c>
      <c r="E1685" s="4">
        <v>2</v>
      </c>
      <c r="H1685">
        <v>241.207841</v>
      </c>
      <c r="I1685" s="1">
        <v>4</v>
      </c>
      <c r="P1685">
        <v>2</v>
      </c>
      <c r="Q1685" t="str">
        <f>CONCATENATE(C1685,E1685,G1685,I1685)</f>
        <v>24</v>
      </c>
    </row>
    <row r="1686" spans="1:17" x14ac:dyDescent="0.25">
      <c r="A1686">
        <v>3787</v>
      </c>
      <c r="D1686">
        <v>250.06254999999999</v>
      </c>
      <c r="E1686" s="4">
        <v>2</v>
      </c>
      <c r="H1686">
        <v>241.207841</v>
      </c>
      <c r="I1686" s="1">
        <v>4</v>
      </c>
      <c r="P1686">
        <v>2</v>
      </c>
      <c r="Q1686" t="str">
        <f>CONCATENATE(C1686,E1686,G1686,I1686)</f>
        <v>24</v>
      </c>
    </row>
    <row r="1687" spans="1:17" x14ac:dyDescent="0.25">
      <c r="A1687">
        <v>3788</v>
      </c>
      <c r="D1687">
        <v>250.06254999999999</v>
      </c>
      <c r="E1687" s="4">
        <v>2</v>
      </c>
      <c r="H1687">
        <v>241.207841</v>
      </c>
      <c r="I1687" s="1">
        <v>4</v>
      </c>
      <c r="P1687">
        <v>2</v>
      </c>
      <c r="Q1687" t="str">
        <f>CONCATENATE(C1687,E1687,G1687,I1687)</f>
        <v>24</v>
      </c>
    </row>
    <row r="1688" spans="1:17" x14ac:dyDescent="0.25">
      <c r="A1688">
        <v>3789</v>
      </c>
      <c r="D1688">
        <v>250.06254999999999</v>
      </c>
      <c r="E1688" s="4">
        <v>2</v>
      </c>
      <c r="H1688">
        <v>241.207841</v>
      </c>
      <c r="I1688" s="1">
        <v>4</v>
      </c>
      <c r="P1688">
        <v>2</v>
      </c>
      <c r="Q1688" t="str">
        <f>CONCATENATE(C1688,E1688,G1688,I1688)</f>
        <v>24</v>
      </c>
    </row>
    <row r="1689" spans="1:17" x14ac:dyDescent="0.25">
      <c r="A1689">
        <v>3790</v>
      </c>
      <c r="D1689">
        <v>250.06254999999999</v>
      </c>
      <c r="E1689" s="4">
        <v>2</v>
      </c>
      <c r="F1689">
        <v>243.01494300000002</v>
      </c>
      <c r="G1689" s="3">
        <v>3</v>
      </c>
      <c r="H1689">
        <v>241.207841</v>
      </c>
      <c r="I1689" s="1">
        <v>4</v>
      </c>
      <c r="P1689">
        <v>3</v>
      </c>
      <c r="Q1689" t="str">
        <f>CONCATENATE(C1689,E1689,G1689,I1689)</f>
        <v>234</v>
      </c>
    </row>
    <row r="1690" spans="1:17" x14ac:dyDescent="0.25">
      <c r="A1690">
        <v>3791</v>
      </c>
      <c r="D1690">
        <v>250.06254999999999</v>
      </c>
      <c r="E1690" s="4">
        <v>2</v>
      </c>
      <c r="F1690">
        <v>243.01494300000002</v>
      </c>
      <c r="G1690" s="3">
        <v>3</v>
      </c>
      <c r="H1690">
        <v>241.207841</v>
      </c>
      <c r="I1690" s="1">
        <v>4</v>
      </c>
      <c r="P1690">
        <v>3</v>
      </c>
      <c r="Q1690" t="str">
        <f>CONCATENATE(C1690,E1690,G1690,I1690)</f>
        <v>234</v>
      </c>
    </row>
    <row r="1691" spans="1:17" x14ac:dyDescent="0.25">
      <c r="A1691">
        <v>3792</v>
      </c>
      <c r="D1691">
        <v>250.06254999999999</v>
      </c>
      <c r="E1691" s="4">
        <v>2</v>
      </c>
      <c r="F1691">
        <v>243.01494300000002</v>
      </c>
      <c r="G1691" s="3">
        <v>3</v>
      </c>
      <c r="H1691">
        <v>241.207841</v>
      </c>
      <c r="I1691" s="1">
        <v>4</v>
      </c>
      <c r="P1691">
        <v>3</v>
      </c>
      <c r="Q1691" t="str">
        <f>CONCATENATE(C1691,E1691,G1691,I1691)</f>
        <v>234</v>
      </c>
    </row>
    <row r="1692" spans="1:17" x14ac:dyDescent="0.25">
      <c r="A1692">
        <v>3793</v>
      </c>
      <c r="D1692">
        <v>250.06254999999999</v>
      </c>
      <c r="E1692" s="4">
        <v>2</v>
      </c>
      <c r="F1692">
        <v>243.01494300000002</v>
      </c>
      <c r="G1692" s="3">
        <v>3</v>
      </c>
      <c r="H1692">
        <v>241.207841</v>
      </c>
      <c r="I1692" s="1">
        <v>4</v>
      </c>
      <c r="P1692">
        <v>3</v>
      </c>
      <c r="Q1692" t="str">
        <f>CONCATENATE(C1692,E1692,G1692,I1692)</f>
        <v>234</v>
      </c>
    </row>
    <row r="1693" spans="1:17" x14ac:dyDescent="0.25">
      <c r="A1693">
        <v>3794</v>
      </c>
      <c r="D1693">
        <v>250.06254999999999</v>
      </c>
      <c r="E1693" s="4">
        <v>2</v>
      </c>
      <c r="F1693">
        <v>243.01494300000002</v>
      </c>
      <c r="G1693" s="3">
        <v>3</v>
      </c>
      <c r="H1693">
        <v>241.207841</v>
      </c>
      <c r="I1693" s="1">
        <v>4</v>
      </c>
      <c r="P1693">
        <v>3</v>
      </c>
      <c r="Q1693" t="str">
        <f>CONCATENATE(C1693,E1693,G1693,I1693)</f>
        <v>234</v>
      </c>
    </row>
    <row r="1694" spans="1:17" x14ac:dyDescent="0.25">
      <c r="A1694">
        <v>3795</v>
      </c>
      <c r="B1694">
        <v>255.00192300000001</v>
      </c>
      <c r="C1694" s="2">
        <v>1</v>
      </c>
      <c r="D1694">
        <v>250.06254999999999</v>
      </c>
      <c r="E1694" s="4">
        <v>2</v>
      </c>
      <c r="F1694">
        <v>243.01494300000002</v>
      </c>
      <c r="G1694" s="3">
        <v>3</v>
      </c>
      <c r="H1694">
        <v>241.207841</v>
      </c>
      <c r="I1694" s="1">
        <v>4</v>
      </c>
      <c r="P1694">
        <v>4</v>
      </c>
      <c r="Q1694" t="str">
        <f>CONCATENATE(C1694,E1694,G1694,I1694)</f>
        <v>1234</v>
      </c>
    </row>
    <row r="1695" spans="1:17" x14ac:dyDescent="0.25">
      <c r="A1695">
        <v>3796</v>
      </c>
      <c r="B1695">
        <v>255.00192300000001</v>
      </c>
      <c r="C1695" s="2">
        <v>1</v>
      </c>
      <c r="D1695">
        <v>250.06254999999999</v>
      </c>
      <c r="E1695" s="4">
        <v>2</v>
      </c>
      <c r="F1695">
        <v>243.01494300000002</v>
      </c>
      <c r="G1695" s="3">
        <v>3</v>
      </c>
      <c r="H1695">
        <v>241.207841</v>
      </c>
      <c r="I1695" s="1">
        <v>4</v>
      </c>
      <c r="P1695">
        <v>4</v>
      </c>
      <c r="Q1695" t="str">
        <f>CONCATENATE(C1695,E1695,G1695,I1695)</f>
        <v>1234</v>
      </c>
    </row>
    <row r="1696" spans="1:17" x14ac:dyDescent="0.25">
      <c r="A1696">
        <v>3797</v>
      </c>
      <c r="B1696">
        <v>255.00192300000001</v>
      </c>
      <c r="C1696" s="2">
        <v>1</v>
      </c>
      <c r="D1696">
        <v>250.06254999999999</v>
      </c>
      <c r="E1696" s="4">
        <v>2</v>
      </c>
      <c r="F1696">
        <v>243.01494300000002</v>
      </c>
      <c r="G1696" s="3">
        <v>3</v>
      </c>
      <c r="H1696">
        <v>241.207841</v>
      </c>
      <c r="I1696" s="1">
        <v>4</v>
      </c>
      <c r="P1696">
        <v>4</v>
      </c>
      <c r="Q1696" t="str">
        <f>CONCATENATE(C1696,E1696,G1696,I1696)</f>
        <v>1234</v>
      </c>
    </row>
    <row r="1697" spans="1:17" x14ac:dyDescent="0.25">
      <c r="A1697">
        <v>3798</v>
      </c>
      <c r="B1697">
        <v>255.00192300000001</v>
      </c>
      <c r="C1697" s="2">
        <v>1</v>
      </c>
      <c r="D1697">
        <v>250.06254999999999</v>
      </c>
      <c r="E1697" s="4">
        <v>2</v>
      </c>
      <c r="F1697">
        <v>243.01494300000002</v>
      </c>
      <c r="G1697" s="3">
        <v>3</v>
      </c>
      <c r="H1697">
        <v>241.207841</v>
      </c>
      <c r="I1697" s="1">
        <v>4</v>
      </c>
      <c r="P1697">
        <v>4</v>
      </c>
      <c r="Q1697" t="str">
        <f>CONCATENATE(C1697,E1697,G1697,I1697)</f>
        <v>1234</v>
      </c>
    </row>
    <row r="1698" spans="1:17" x14ac:dyDescent="0.25">
      <c r="A1698">
        <v>3799</v>
      </c>
      <c r="B1698">
        <v>255.00192300000001</v>
      </c>
      <c r="C1698" s="2">
        <v>1</v>
      </c>
      <c r="D1698">
        <v>250.06254999999999</v>
      </c>
      <c r="E1698" s="4">
        <v>2</v>
      </c>
      <c r="F1698">
        <v>243.01494300000002</v>
      </c>
      <c r="G1698" s="3">
        <v>3</v>
      </c>
      <c r="H1698">
        <v>241.207841</v>
      </c>
      <c r="I1698" s="1">
        <v>4</v>
      </c>
      <c r="P1698">
        <v>4</v>
      </c>
      <c r="Q1698" t="str">
        <f>CONCATENATE(C1698,E1698,G1698,I1698)</f>
        <v>1234</v>
      </c>
    </row>
    <row r="1699" spans="1:17" x14ac:dyDescent="0.25">
      <c r="A1699">
        <v>3800</v>
      </c>
      <c r="B1699">
        <v>255.00192300000001</v>
      </c>
      <c r="C1699" s="2">
        <v>1</v>
      </c>
      <c r="D1699">
        <v>250.06254999999999</v>
      </c>
      <c r="E1699" s="4">
        <v>2</v>
      </c>
      <c r="F1699">
        <v>243.01494300000002</v>
      </c>
      <c r="G1699" s="3">
        <v>3</v>
      </c>
      <c r="H1699">
        <v>241.207841</v>
      </c>
      <c r="I1699" s="1">
        <v>4</v>
      </c>
      <c r="P1699">
        <v>4</v>
      </c>
      <c r="Q1699" t="str">
        <f>CONCATENATE(C1699,E1699,G1699,I1699)</f>
        <v>1234</v>
      </c>
    </row>
    <row r="1700" spans="1:17" x14ac:dyDescent="0.25">
      <c r="A1700">
        <v>3801</v>
      </c>
      <c r="B1700">
        <v>255.00192300000001</v>
      </c>
      <c r="C1700" s="2">
        <v>1</v>
      </c>
      <c r="D1700">
        <v>250.06254999999999</v>
      </c>
      <c r="E1700" s="4">
        <v>2</v>
      </c>
      <c r="F1700">
        <v>243.01494300000002</v>
      </c>
      <c r="G1700" s="3">
        <v>3</v>
      </c>
      <c r="H1700">
        <v>241.207841</v>
      </c>
      <c r="I1700" s="1">
        <v>4</v>
      </c>
      <c r="P1700">
        <v>4</v>
      </c>
      <c r="Q1700" t="str">
        <f>CONCATENATE(C1700,E1700,G1700,I1700)</f>
        <v>1234</v>
      </c>
    </row>
    <row r="1701" spans="1:17" x14ac:dyDescent="0.25">
      <c r="A1701">
        <v>3802</v>
      </c>
      <c r="J1701">
        <v>213.07747499999999</v>
      </c>
      <c r="K1701" t="s">
        <v>22</v>
      </c>
      <c r="Q1701" t="str">
        <f>CONCATENATE(C1701,E1701,G1701,I1701)</f>
        <v/>
      </c>
    </row>
    <row r="1702" spans="1:17" x14ac:dyDescent="0.25">
      <c r="A1702">
        <v>3920</v>
      </c>
      <c r="Q1702" t="str">
        <f>CONCATENATE(C1702,E1702,G1702,I1702)</f>
        <v/>
      </c>
    </row>
    <row r="1703" spans="1:17" x14ac:dyDescent="0.25">
      <c r="A1703">
        <v>3921</v>
      </c>
      <c r="Q1703" t="str">
        <f>CONCATENATE(C1703,E1703,G1703,I1703)</f>
        <v/>
      </c>
    </row>
    <row r="1704" spans="1:17" x14ac:dyDescent="0.25">
      <c r="A1704">
        <v>3922</v>
      </c>
      <c r="J1704">
        <v>211.63187299999998</v>
      </c>
      <c r="K1704" t="s">
        <v>22</v>
      </c>
      <c r="Q1704" t="str">
        <f>CONCATENATE(C1704,E1704,G1704,I1704)</f>
        <v/>
      </c>
    </row>
    <row r="1705" spans="1:17" x14ac:dyDescent="0.25">
      <c r="A1705">
        <v>3923</v>
      </c>
      <c r="Q1705" t="str">
        <f>CONCATENATE(C1705,E1705,G1705,I1705)</f>
        <v/>
      </c>
    </row>
    <row r="1706" spans="1:17" x14ac:dyDescent="0.25">
      <c r="A1706">
        <v>3924</v>
      </c>
      <c r="Q1706" t="str">
        <f>CONCATENATE(C1706,E1706,G1706,I1706)</f>
        <v/>
      </c>
    </row>
    <row r="1707" spans="1:17" x14ac:dyDescent="0.25">
      <c r="A1707">
        <v>3925</v>
      </c>
      <c r="Q1707" t="str">
        <f>CONCATENATE(C1707,E1707,G1707,I1707)</f>
        <v/>
      </c>
    </row>
    <row r="1708" spans="1:17" x14ac:dyDescent="0.25">
      <c r="A1708">
        <v>3926</v>
      </c>
      <c r="Q1708" t="str">
        <f>CONCATENATE(C1708,E1708,G1708,I1708)</f>
        <v/>
      </c>
    </row>
    <row r="1709" spans="1:17" x14ac:dyDescent="0.25">
      <c r="A1709">
        <v>3927</v>
      </c>
      <c r="Q1709" t="str">
        <f>CONCATENATE(C1709,E1709,G1709,I1709)</f>
        <v/>
      </c>
    </row>
    <row r="1710" spans="1:17" x14ac:dyDescent="0.25">
      <c r="A1710">
        <v>3928</v>
      </c>
      <c r="Q1710" t="str">
        <f>CONCATENATE(C1710,E1710,G1710,I1710)</f>
        <v/>
      </c>
    </row>
    <row r="1711" spans="1:17" x14ac:dyDescent="0.25">
      <c r="A1711">
        <v>3929</v>
      </c>
      <c r="Q1711" t="str">
        <f>CONCATENATE(C1711,E1711,G1711,I1711)</f>
        <v/>
      </c>
    </row>
    <row r="1712" spans="1:17" x14ac:dyDescent="0.25">
      <c r="A1712">
        <v>3930</v>
      </c>
      <c r="Q1712" t="str">
        <f>CONCATENATE(C1712,E1712,G1712,I1712)</f>
        <v/>
      </c>
    </row>
    <row r="1713" spans="1:17" x14ac:dyDescent="0.25">
      <c r="A1713">
        <v>3931</v>
      </c>
      <c r="Q1713" t="str">
        <f>CONCATENATE(C1713,E1713,G1713,I1713)</f>
        <v/>
      </c>
    </row>
    <row r="1714" spans="1:17" x14ac:dyDescent="0.25">
      <c r="A1714">
        <v>3932</v>
      </c>
      <c r="D1714">
        <v>211.089675</v>
      </c>
      <c r="E1714" s="4">
        <v>2</v>
      </c>
      <c r="P1714">
        <v>1</v>
      </c>
      <c r="Q1714" t="str">
        <f>CONCATENATE(C1714,E1714,G1714,I1714)</f>
        <v>2</v>
      </c>
    </row>
    <row r="1715" spans="1:17" x14ac:dyDescent="0.25">
      <c r="A1715">
        <v>3933</v>
      </c>
      <c r="D1715">
        <v>211.089675</v>
      </c>
      <c r="E1715" s="4">
        <v>2</v>
      </c>
      <c r="P1715">
        <v>1</v>
      </c>
      <c r="Q1715" t="str">
        <f>CONCATENATE(C1715,E1715,G1715,I1715)</f>
        <v>2</v>
      </c>
    </row>
    <row r="1716" spans="1:17" x14ac:dyDescent="0.25">
      <c r="A1716">
        <v>3934</v>
      </c>
      <c r="D1716">
        <v>211.089675</v>
      </c>
      <c r="E1716" s="4">
        <v>2</v>
      </c>
      <c r="P1716">
        <v>1</v>
      </c>
      <c r="Q1716" t="str">
        <f>CONCATENATE(C1716,E1716,G1716,I1716)</f>
        <v>2</v>
      </c>
    </row>
    <row r="1717" spans="1:17" x14ac:dyDescent="0.25">
      <c r="A1717">
        <v>3935</v>
      </c>
      <c r="D1717">
        <v>211.089675</v>
      </c>
      <c r="E1717" s="4">
        <v>2</v>
      </c>
      <c r="P1717">
        <v>1</v>
      </c>
      <c r="Q1717" t="str">
        <f>CONCATENATE(C1717,E1717,G1717,I1717)</f>
        <v>2</v>
      </c>
    </row>
    <row r="1718" spans="1:17" x14ac:dyDescent="0.25">
      <c r="A1718">
        <v>3936</v>
      </c>
      <c r="D1718">
        <v>211.089675</v>
      </c>
      <c r="E1718" s="4">
        <v>2</v>
      </c>
      <c r="H1718">
        <v>219.88421499999998</v>
      </c>
      <c r="I1718" s="1">
        <v>4</v>
      </c>
      <c r="P1718">
        <v>2</v>
      </c>
      <c r="Q1718" t="str">
        <f>CONCATENATE(C1718,E1718,G1718,I1718)</f>
        <v>24</v>
      </c>
    </row>
    <row r="1719" spans="1:17" x14ac:dyDescent="0.25">
      <c r="A1719">
        <v>3937</v>
      </c>
      <c r="D1719">
        <v>211.089675</v>
      </c>
      <c r="E1719" s="4">
        <v>2</v>
      </c>
      <c r="H1719">
        <v>219.88421499999998</v>
      </c>
      <c r="I1719" s="1">
        <v>4</v>
      </c>
      <c r="P1719">
        <v>2</v>
      </c>
      <c r="Q1719" t="str">
        <f>CONCATENATE(C1719,E1719,G1719,I1719)</f>
        <v>24</v>
      </c>
    </row>
    <row r="1720" spans="1:17" x14ac:dyDescent="0.25">
      <c r="A1720">
        <v>3938</v>
      </c>
      <c r="D1720">
        <v>211.089675</v>
      </c>
      <c r="E1720" s="4">
        <v>2</v>
      </c>
      <c r="H1720">
        <v>219.88421499999998</v>
      </c>
      <c r="I1720" s="1">
        <v>4</v>
      </c>
      <c r="P1720">
        <v>2</v>
      </c>
      <c r="Q1720" t="str">
        <f>CONCATENATE(C1720,E1720,G1720,I1720)</f>
        <v>24</v>
      </c>
    </row>
    <row r="1721" spans="1:17" x14ac:dyDescent="0.25">
      <c r="A1721">
        <v>3939</v>
      </c>
      <c r="D1721">
        <v>211.089675</v>
      </c>
      <c r="E1721" s="4">
        <v>2</v>
      </c>
      <c r="H1721">
        <v>219.88421499999998</v>
      </c>
      <c r="I1721" s="1">
        <v>4</v>
      </c>
      <c r="P1721">
        <v>2</v>
      </c>
      <c r="Q1721" t="str">
        <f>CONCATENATE(C1721,E1721,G1721,I1721)</f>
        <v>24</v>
      </c>
    </row>
    <row r="1722" spans="1:17" x14ac:dyDescent="0.25">
      <c r="A1722">
        <v>3940</v>
      </c>
      <c r="D1722">
        <v>211.089675</v>
      </c>
      <c r="E1722" s="4">
        <v>2</v>
      </c>
      <c r="F1722">
        <v>215.96887899999999</v>
      </c>
      <c r="G1722" s="3">
        <v>3</v>
      </c>
      <c r="H1722">
        <v>219.88421499999998</v>
      </c>
      <c r="I1722" s="1">
        <v>4</v>
      </c>
      <c r="P1722">
        <v>3</v>
      </c>
      <c r="Q1722" t="str">
        <f>CONCATENATE(C1722,E1722,G1722,I1722)</f>
        <v>234</v>
      </c>
    </row>
    <row r="1723" spans="1:17" x14ac:dyDescent="0.25">
      <c r="A1723">
        <v>3941</v>
      </c>
      <c r="D1723">
        <v>211.089675</v>
      </c>
      <c r="E1723" s="4">
        <v>2</v>
      </c>
      <c r="F1723">
        <v>215.96887899999999</v>
      </c>
      <c r="G1723" s="3">
        <v>3</v>
      </c>
      <c r="H1723">
        <v>219.88421499999998</v>
      </c>
      <c r="I1723" s="1">
        <v>4</v>
      </c>
      <c r="P1723">
        <v>3</v>
      </c>
      <c r="Q1723" t="str">
        <f>CONCATENATE(C1723,E1723,G1723,I1723)</f>
        <v>234</v>
      </c>
    </row>
    <row r="1724" spans="1:17" x14ac:dyDescent="0.25">
      <c r="A1724">
        <v>3942</v>
      </c>
      <c r="D1724">
        <v>211.089675</v>
      </c>
      <c r="E1724" s="4">
        <v>2</v>
      </c>
      <c r="F1724">
        <v>215.96887899999999</v>
      </c>
      <c r="G1724" s="3">
        <v>3</v>
      </c>
      <c r="H1724">
        <v>219.88421499999998</v>
      </c>
      <c r="I1724" s="1">
        <v>4</v>
      </c>
      <c r="P1724">
        <v>3</v>
      </c>
      <c r="Q1724" t="str">
        <f>CONCATENATE(C1724,E1724,G1724,I1724)</f>
        <v>234</v>
      </c>
    </row>
    <row r="1725" spans="1:17" x14ac:dyDescent="0.25">
      <c r="A1725">
        <v>3943</v>
      </c>
      <c r="D1725">
        <v>211.089675</v>
      </c>
      <c r="E1725" s="4">
        <v>2</v>
      </c>
      <c r="F1725">
        <v>215.96887899999999</v>
      </c>
      <c r="G1725" s="3">
        <v>3</v>
      </c>
      <c r="H1725">
        <v>219.88421499999998</v>
      </c>
      <c r="I1725" s="1">
        <v>4</v>
      </c>
      <c r="P1725">
        <v>3</v>
      </c>
      <c r="Q1725" t="str">
        <f>CONCATENATE(C1725,E1725,G1725,I1725)</f>
        <v>234</v>
      </c>
    </row>
    <row r="1726" spans="1:17" x14ac:dyDescent="0.25">
      <c r="A1726">
        <v>3944</v>
      </c>
      <c r="D1726">
        <v>211.089675</v>
      </c>
      <c r="E1726" s="4">
        <v>2</v>
      </c>
      <c r="F1726">
        <v>215.96887899999999</v>
      </c>
      <c r="G1726" s="3">
        <v>3</v>
      </c>
      <c r="H1726">
        <v>219.88421499999998</v>
      </c>
      <c r="I1726" s="1">
        <v>4</v>
      </c>
      <c r="P1726">
        <v>3</v>
      </c>
      <c r="Q1726" t="str">
        <f>CONCATENATE(C1726,E1726,G1726,I1726)</f>
        <v>234</v>
      </c>
    </row>
    <row r="1727" spans="1:17" x14ac:dyDescent="0.25">
      <c r="A1727">
        <v>3945</v>
      </c>
      <c r="F1727">
        <v>215.96887899999999</v>
      </c>
      <c r="G1727" s="3">
        <v>3</v>
      </c>
      <c r="H1727">
        <v>219.88421499999998</v>
      </c>
      <c r="I1727" s="1">
        <v>4</v>
      </c>
      <c r="P1727">
        <v>2</v>
      </c>
      <c r="Q1727" t="str">
        <f>CONCATENATE(C1727,E1727,G1727,I1727)</f>
        <v>34</v>
      </c>
    </row>
    <row r="1728" spans="1:17" x14ac:dyDescent="0.25">
      <c r="A1728">
        <v>3946</v>
      </c>
      <c r="F1728">
        <v>215.96887899999999</v>
      </c>
      <c r="G1728" s="3">
        <v>3</v>
      </c>
      <c r="H1728">
        <v>219.70351700000001</v>
      </c>
      <c r="I1728" s="1">
        <v>4</v>
      </c>
      <c r="P1728">
        <v>2</v>
      </c>
      <c r="Q1728" t="str">
        <f>CONCATENATE(C1728,E1728,G1728,I1728)</f>
        <v>34</v>
      </c>
    </row>
    <row r="1729" spans="1:17" x14ac:dyDescent="0.25">
      <c r="A1729">
        <v>3947</v>
      </c>
      <c r="F1729">
        <v>215.96887899999999</v>
      </c>
      <c r="G1729" s="3">
        <v>3</v>
      </c>
      <c r="H1729">
        <v>219.52281499999998</v>
      </c>
      <c r="I1729" s="1">
        <v>4</v>
      </c>
      <c r="P1729">
        <v>2</v>
      </c>
      <c r="Q1729" t="str">
        <f>CONCATENATE(C1729,E1729,G1729,I1729)</f>
        <v>34</v>
      </c>
    </row>
    <row r="1730" spans="1:17" x14ac:dyDescent="0.25">
      <c r="A1730">
        <v>3948</v>
      </c>
      <c r="F1730">
        <v>215.96887899999999</v>
      </c>
      <c r="G1730" s="3">
        <v>3</v>
      </c>
      <c r="H1730">
        <v>219.52281499999998</v>
      </c>
      <c r="I1730" s="1">
        <v>4</v>
      </c>
      <c r="P1730">
        <v>2</v>
      </c>
      <c r="Q1730" t="str">
        <f>CONCATENATE(C1730,E1730,G1730,I1730)</f>
        <v>34</v>
      </c>
    </row>
    <row r="1731" spans="1:17" x14ac:dyDescent="0.25">
      <c r="A1731">
        <v>3949</v>
      </c>
      <c r="F1731">
        <v>215.96887899999999</v>
      </c>
      <c r="G1731" s="3">
        <v>3</v>
      </c>
      <c r="H1731">
        <v>219.40228200000001</v>
      </c>
      <c r="I1731" s="1">
        <v>4</v>
      </c>
      <c r="P1731">
        <v>2</v>
      </c>
      <c r="Q1731" t="str">
        <f>CONCATENATE(C1731,E1731,G1731,I1731)</f>
        <v>34</v>
      </c>
    </row>
    <row r="1732" spans="1:17" x14ac:dyDescent="0.25">
      <c r="A1732">
        <v>3950</v>
      </c>
      <c r="F1732">
        <v>215.96887899999999</v>
      </c>
      <c r="G1732" s="3">
        <v>3</v>
      </c>
      <c r="H1732">
        <v>218.73974899999999</v>
      </c>
      <c r="I1732" s="1">
        <v>4</v>
      </c>
      <c r="P1732">
        <v>2</v>
      </c>
      <c r="Q1732" t="str">
        <f>CONCATENATE(C1732,E1732,G1732,I1732)</f>
        <v>34</v>
      </c>
    </row>
    <row r="1733" spans="1:17" x14ac:dyDescent="0.25">
      <c r="A1733">
        <v>3951</v>
      </c>
      <c r="F1733">
        <v>215.96887899999999</v>
      </c>
      <c r="G1733" s="3">
        <v>3</v>
      </c>
      <c r="P1733">
        <v>1</v>
      </c>
      <c r="Q1733" t="str">
        <f>CONCATENATE(C1733,E1733,G1733,I1733)</f>
        <v>3</v>
      </c>
    </row>
    <row r="1734" spans="1:17" x14ac:dyDescent="0.25">
      <c r="A1734">
        <v>3952</v>
      </c>
      <c r="B1734">
        <v>200.848771</v>
      </c>
      <c r="C1734" s="2">
        <v>1</v>
      </c>
      <c r="F1734">
        <v>215.96887899999999</v>
      </c>
      <c r="G1734" s="3">
        <v>3</v>
      </c>
      <c r="P1734">
        <v>2</v>
      </c>
      <c r="Q1734" t="str">
        <f>CONCATENATE(C1734,E1734,G1734,I1734)</f>
        <v>13</v>
      </c>
    </row>
    <row r="1735" spans="1:17" x14ac:dyDescent="0.25">
      <c r="A1735">
        <v>3953</v>
      </c>
      <c r="B1735">
        <v>200.848771</v>
      </c>
      <c r="C1735" s="2">
        <v>1</v>
      </c>
      <c r="F1735">
        <v>215.96887899999999</v>
      </c>
      <c r="G1735" s="3">
        <v>3</v>
      </c>
      <c r="P1735">
        <v>2</v>
      </c>
      <c r="Q1735" t="str">
        <f>CONCATENATE(C1735,E1735,G1735,I1735)</f>
        <v>13</v>
      </c>
    </row>
    <row r="1736" spans="1:17" x14ac:dyDescent="0.25">
      <c r="A1736">
        <v>3954</v>
      </c>
      <c r="B1736">
        <v>200.848771</v>
      </c>
      <c r="C1736" s="2">
        <v>1</v>
      </c>
      <c r="F1736">
        <v>215.96887899999999</v>
      </c>
      <c r="G1736" s="3">
        <v>3</v>
      </c>
      <c r="P1736">
        <v>2</v>
      </c>
      <c r="Q1736" t="str">
        <f>CONCATENATE(C1736,E1736,G1736,I1736)</f>
        <v>13</v>
      </c>
    </row>
    <row r="1737" spans="1:17" x14ac:dyDescent="0.25">
      <c r="A1737">
        <v>3955</v>
      </c>
      <c r="B1737">
        <v>200.848771</v>
      </c>
      <c r="C1737" s="2">
        <v>1</v>
      </c>
      <c r="F1737">
        <v>215.78818000000001</v>
      </c>
      <c r="G1737" s="3">
        <v>3</v>
      </c>
      <c r="P1737">
        <v>2</v>
      </c>
      <c r="Q1737" t="str">
        <f>CONCATENATE(C1737,E1737,G1737,I1737)</f>
        <v>13</v>
      </c>
    </row>
    <row r="1738" spans="1:17" x14ac:dyDescent="0.25">
      <c r="A1738">
        <v>3956</v>
      </c>
      <c r="B1738">
        <v>200.848771</v>
      </c>
      <c r="C1738" s="2">
        <v>1</v>
      </c>
      <c r="F1738">
        <v>215.78818000000001</v>
      </c>
      <c r="G1738" s="3">
        <v>3</v>
      </c>
      <c r="P1738">
        <v>2</v>
      </c>
      <c r="Q1738" t="str">
        <f>CONCATENATE(C1738,E1738,G1738,I1738)</f>
        <v>13</v>
      </c>
    </row>
    <row r="1739" spans="1:17" x14ac:dyDescent="0.25">
      <c r="A1739">
        <v>3957</v>
      </c>
      <c r="B1739">
        <v>200.848771</v>
      </c>
      <c r="C1739" s="2">
        <v>1</v>
      </c>
      <c r="F1739">
        <v>215.24597799999998</v>
      </c>
      <c r="G1739" s="3">
        <v>3</v>
      </c>
      <c r="P1739">
        <v>2</v>
      </c>
      <c r="Q1739" t="str">
        <f>CONCATENATE(C1739,E1739,G1739,I1739)</f>
        <v>13</v>
      </c>
    </row>
    <row r="1740" spans="1:17" x14ac:dyDescent="0.25">
      <c r="A1740">
        <v>3958</v>
      </c>
      <c r="B1740">
        <v>200.848771</v>
      </c>
      <c r="C1740" s="2">
        <v>1</v>
      </c>
      <c r="P1740">
        <v>1</v>
      </c>
      <c r="Q1740" t="str">
        <f>CONCATENATE(C1740,E1740,G1740,I1740)</f>
        <v>1</v>
      </c>
    </row>
    <row r="1741" spans="1:17" x14ac:dyDescent="0.25">
      <c r="A1741">
        <v>3959</v>
      </c>
      <c r="B1741">
        <v>200.848771</v>
      </c>
      <c r="C1741" s="2">
        <v>1</v>
      </c>
      <c r="P1741">
        <v>1</v>
      </c>
      <c r="Q1741" t="str">
        <f>CONCATENATE(C1741,E1741,G1741,I1741)</f>
        <v>1</v>
      </c>
    </row>
    <row r="1742" spans="1:17" x14ac:dyDescent="0.25">
      <c r="A1742">
        <v>3960</v>
      </c>
      <c r="B1742">
        <v>200.848771</v>
      </c>
      <c r="C1742" s="2">
        <v>1</v>
      </c>
      <c r="P1742">
        <v>1</v>
      </c>
      <c r="Q1742" t="str">
        <f>CONCATENATE(C1742,E1742,G1742,I1742)</f>
        <v>1</v>
      </c>
    </row>
    <row r="1743" spans="1:17" x14ac:dyDescent="0.25">
      <c r="A1743">
        <v>3961</v>
      </c>
      <c r="B1743">
        <v>200.848771</v>
      </c>
      <c r="C1743" s="2">
        <v>1</v>
      </c>
      <c r="P1743">
        <v>1</v>
      </c>
      <c r="Q1743" t="str">
        <f>CONCATENATE(C1743,E1743,G1743,I1743)</f>
        <v>1</v>
      </c>
    </row>
    <row r="1744" spans="1:17" x14ac:dyDescent="0.25">
      <c r="A1744">
        <v>3962</v>
      </c>
      <c r="B1744">
        <v>200.848771</v>
      </c>
      <c r="C1744" s="2">
        <v>1</v>
      </c>
      <c r="P1744">
        <v>1</v>
      </c>
      <c r="Q1744" t="str">
        <f>CONCATENATE(C1744,E1744,G1744,I1744)</f>
        <v>1</v>
      </c>
    </row>
    <row r="1745" spans="1:17" x14ac:dyDescent="0.25">
      <c r="A1745">
        <v>3963</v>
      </c>
      <c r="B1745">
        <v>200.848771</v>
      </c>
      <c r="C1745" s="2">
        <v>1</v>
      </c>
      <c r="D1745">
        <v>196.173723</v>
      </c>
      <c r="E1745" s="4">
        <v>2</v>
      </c>
      <c r="P1745">
        <v>2</v>
      </c>
      <c r="Q1745" t="str">
        <f>CONCATENATE(C1745,E1745,G1745,I1745)</f>
        <v>12</v>
      </c>
    </row>
    <row r="1746" spans="1:17" x14ac:dyDescent="0.25">
      <c r="A1746">
        <v>3964</v>
      </c>
      <c r="B1746">
        <v>200.654008</v>
      </c>
      <c r="C1746" s="2">
        <v>1</v>
      </c>
      <c r="D1746">
        <v>196.173723</v>
      </c>
      <c r="E1746" s="4">
        <v>2</v>
      </c>
      <c r="P1746">
        <v>2</v>
      </c>
      <c r="Q1746" t="str">
        <f>CONCATENATE(C1746,E1746,G1746,I1746)</f>
        <v>12</v>
      </c>
    </row>
    <row r="1747" spans="1:17" x14ac:dyDescent="0.25">
      <c r="A1747">
        <v>3965</v>
      </c>
      <c r="D1747">
        <v>196.173723</v>
      </c>
      <c r="E1747" s="4">
        <v>2</v>
      </c>
      <c r="H1747">
        <v>203.981799</v>
      </c>
      <c r="I1747" s="1">
        <v>4</v>
      </c>
      <c r="P1747">
        <v>2</v>
      </c>
      <c r="Q1747" t="str">
        <f>CONCATENATE(C1747,E1747,G1747,I1747)</f>
        <v>24</v>
      </c>
    </row>
    <row r="1748" spans="1:17" x14ac:dyDescent="0.25">
      <c r="A1748">
        <v>3966</v>
      </c>
      <c r="D1748">
        <v>196.173723</v>
      </c>
      <c r="E1748" s="4">
        <v>2</v>
      </c>
      <c r="H1748">
        <v>203.981799</v>
      </c>
      <c r="I1748" s="1">
        <v>4</v>
      </c>
      <c r="P1748">
        <v>2</v>
      </c>
      <c r="Q1748" t="str">
        <f>CONCATENATE(C1748,E1748,G1748,I1748)</f>
        <v>24</v>
      </c>
    </row>
    <row r="1749" spans="1:17" x14ac:dyDescent="0.25">
      <c r="A1749">
        <v>3967</v>
      </c>
      <c r="D1749">
        <v>196.173723</v>
      </c>
      <c r="E1749" s="4">
        <v>2</v>
      </c>
      <c r="H1749">
        <v>203.981799</v>
      </c>
      <c r="I1749" s="1">
        <v>4</v>
      </c>
      <c r="P1749">
        <v>2</v>
      </c>
      <c r="Q1749" t="str">
        <f>CONCATENATE(C1749,E1749,G1749,I1749)</f>
        <v>24</v>
      </c>
    </row>
    <row r="1750" spans="1:17" x14ac:dyDescent="0.25">
      <c r="A1750">
        <v>3968</v>
      </c>
      <c r="D1750">
        <v>196.173723</v>
      </c>
      <c r="E1750" s="4">
        <v>2</v>
      </c>
      <c r="H1750">
        <v>203.981799</v>
      </c>
      <c r="I1750" s="1">
        <v>4</v>
      </c>
      <c r="P1750">
        <v>2</v>
      </c>
      <c r="Q1750" t="str">
        <f>CONCATENATE(C1750,E1750,G1750,I1750)</f>
        <v>24</v>
      </c>
    </row>
    <row r="1751" spans="1:17" x14ac:dyDescent="0.25">
      <c r="A1751">
        <v>3969</v>
      </c>
      <c r="D1751">
        <v>196.173723</v>
      </c>
      <c r="E1751" s="4">
        <v>2</v>
      </c>
      <c r="F1751">
        <v>200.069614</v>
      </c>
      <c r="G1751" s="3">
        <v>3</v>
      </c>
      <c r="H1751">
        <v>203.981799</v>
      </c>
      <c r="I1751" s="1">
        <v>4</v>
      </c>
      <c r="P1751">
        <v>3</v>
      </c>
      <c r="Q1751" t="str">
        <f>CONCATENATE(C1751,E1751,G1751,I1751)</f>
        <v>234</v>
      </c>
    </row>
    <row r="1752" spans="1:17" x14ac:dyDescent="0.25">
      <c r="A1752">
        <v>3970</v>
      </c>
      <c r="D1752">
        <v>196.173723</v>
      </c>
      <c r="E1752" s="4">
        <v>2</v>
      </c>
      <c r="F1752">
        <v>200.069614</v>
      </c>
      <c r="G1752" s="3">
        <v>3</v>
      </c>
      <c r="H1752">
        <v>203.981799</v>
      </c>
      <c r="I1752" s="1">
        <v>4</v>
      </c>
      <c r="P1752">
        <v>3</v>
      </c>
      <c r="Q1752" t="str">
        <f>CONCATENATE(C1752,E1752,G1752,I1752)</f>
        <v>234</v>
      </c>
    </row>
    <row r="1753" spans="1:17" x14ac:dyDescent="0.25">
      <c r="A1753">
        <v>3971</v>
      </c>
      <c r="D1753">
        <v>195.849084</v>
      </c>
      <c r="E1753" s="4">
        <v>2</v>
      </c>
      <c r="F1753">
        <v>200.069614</v>
      </c>
      <c r="G1753" s="3">
        <v>3</v>
      </c>
      <c r="H1753">
        <v>203.981799</v>
      </c>
      <c r="I1753" s="1">
        <v>4</v>
      </c>
      <c r="P1753">
        <v>3</v>
      </c>
      <c r="Q1753" t="str">
        <f>CONCATENATE(C1753,E1753,G1753,I1753)</f>
        <v>234</v>
      </c>
    </row>
    <row r="1754" spans="1:17" x14ac:dyDescent="0.25">
      <c r="A1754">
        <v>3972</v>
      </c>
      <c r="D1754">
        <v>195.52444399999999</v>
      </c>
      <c r="E1754" s="4">
        <v>2</v>
      </c>
      <c r="F1754">
        <v>200.069614</v>
      </c>
      <c r="G1754" s="3">
        <v>3</v>
      </c>
      <c r="H1754">
        <v>203.981799</v>
      </c>
      <c r="I1754" s="1">
        <v>4</v>
      </c>
      <c r="P1754">
        <v>3</v>
      </c>
      <c r="Q1754" t="str">
        <f>CONCATENATE(C1754,E1754,G1754,I1754)</f>
        <v>234</v>
      </c>
    </row>
    <row r="1755" spans="1:17" x14ac:dyDescent="0.25">
      <c r="A1755">
        <v>3973</v>
      </c>
      <c r="F1755">
        <v>200.069614</v>
      </c>
      <c r="G1755" s="3">
        <v>3</v>
      </c>
      <c r="H1755">
        <v>203.981799</v>
      </c>
      <c r="I1755" s="1">
        <v>4</v>
      </c>
      <c r="P1755">
        <v>2</v>
      </c>
      <c r="Q1755" t="str">
        <f>CONCATENATE(C1755,E1755,G1755,I1755)</f>
        <v>34</v>
      </c>
    </row>
    <row r="1756" spans="1:17" x14ac:dyDescent="0.25">
      <c r="A1756">
        <v>3974</v>
      </c>
      <c r="F1756">
        <v>200.069614</v>
      </c>
      <c r="G1756" s="3">
        <v>3</v>
      </c>
      <c r="H1756">
        <v>203.981799</v>
      </c>
      <c r="I1756" s="1">
        <v>4</v>
      </c>
      <c r="P1756">
        <v>2</v>
      </c>
      <c r="Q1756" t="str">
        <f>CONCATENATE(C1756,E1756,G1756,I1756)</f>
        <v>34</v>
      </c>
    </row>
    <row r="1757" spans="1:17" x14ac:dyDescent="0.25">
      <c r="A1757">
        <v>3975</v>
      </c>
      <c r="F1757">
        <v>200.069614</v>
      </c>
      <c r="G1757" s="3">
        <v>3</v>
      </c>
      <c r="H1757">
        <v>203.981799</v>
      </c>
      <c r="I1757" s="1">
        <v>4</v>
      </c>
      <c r="P1757">
        <v>2</v>
      </c>
      <c r="Q1757" t="str">
        <f>CONCATENATE(C1757,E1757,G1757,I1757)</f>
        <v>34</v>
      </c>
    </row>
    <row r="1758" spans="1:17" x14ac:dyDescent="0.25">
      <c r="A1758">
        <v>3976</v>
      </c>
      <c r="F1758">
        <v>200.069614</v>
      </c>
      <c r="G1758" s="3">
        <v>3</v>
      </c>
      <c r="H1758">
        <v>203.981799</v>
      </c>
      <c r="I1758" s="1">
        <v>4</v>
      </c>
      <c r="P1758">
        <v>2</v>
      </c>
      <c r="Q1758" t="str">
        <f>CONCATENATE(C1758,E1758,G1758,I1758)</f>
        <v>34</v>
      </c>
    </row>
    <row r="1759" spans="1:17" x14ac:dyDescent="0.25">
      <c r="A1759">
        <v>3977</v>
      </c>
      <c r="F1759">
        <v>200.069614</v>
      </c>
      <c r="G1759" s="3">
        <v>3</v>
      </c>
      <c r="H1759">
        <v>203.981799</v>
      </c>
      <c r="I1759" s="1">
        <v>4</v>
      </c>
      <c r="P1759">
        <v>2</v>
      </c>
      <c r="Q1759" t="str">
        <f>CONCATENATE(C1759,E1759,G1759,I1759)</f>
        <v>34</v>
      </c>
    </row>
    <row r="1760" spans="1:17" x14ac:dyDescent="0.25">
      <c r="A1760">
        <v>3978</v>
      </c>
      <c r="F1760">
        <v>200.069614</v>
      </c>
      <c r="G1760" s="3">
        <v>3</v>
      </c>
      <c r="H1760">
        <v>203.981799</v>
      </c>
      <c r="I1760" s="1">
        <v>4</v>
      </c>
      <c r="P1760">
        <v>2</v>
      </c>
      <c r="Q1760" t="str">
        <f>CONCATENATE(C1760,E1760,G1760,I1760)</f>
        <v>34</v>
      </c>
    </row>
    <row r="1761" spans="1:17" x14ac:dyDescent="0.25">
      <c r="A1761">
        <v>3979</v>
      </c>
      <c r="F1761">
        <v>200.069614</v>
      </c>
      <c r="G1761" s="3">
        <v>3</v>
      </c>
      <c r="H1761">
        <v>203.981799</v>
      </c>
      <c r="I1761" s="1">
        <v>4</v>
      </c>
      <c r="P1761">
        <v>2</v>
      </c>
      <c r="Q1761" t="str">
        <f>CONCATENATE(C1761,E1761,G1761,I1761)</f>
        <v>34</v>
      </c>
    </row>
    <row r="1762" spans="1:17" x14ac:dyDescent="0.25">
      <c r="A1762">
        <v>3980</v>
      </c>
      <c r="F1762">
        <v>199.80985999999999</v>
      </c>
      <c r="G1762" s="3">
        <v>3</v>
      </c>
      <c r="H1762">
        <v>201.95256699999999</v>
      </c>
      <c r="I1762" s="1">
        <v>4</v>
      </c>
      <c r="P1762">
        <v>2</v>
      </c>
      <c r="Q1762" t="str">
        <f>CONCATENATE(C1762,E1762,G1762,I1762)</f>
        <v>34</v>
      </c>
    </row>
    <row r="1763" spans="1:17" x14ac:dyDescent="0.25">
      <c r="A1763">
        <v>3981</v>
      </c>
      <c r="F1763">
        <v>199.80985999999999</v>
      </c>
      <c r="G1763" s="3">
        <v>3</v>
      </c>
      <c r="H1763">
        <v>201.88768199999998</v>
      </c>
      <c r="I1763" s="1">
        <v>4</v>
      </c>
      <c r="P1763">
        <v>2</v>
      </c>
      <c r="Q1763" t="str">
        <f>CONCATENATE(C1763,E1763,G1763,I1763)</f>
        <v>34</v>
      </c>
    </row>
    <row r="1764" spans="1:17" x14ac:dyDescent="0.25">
      <c r="A1764">
        <v>3982</v>
      </c>
      <c r="F1764">
        <v>199.80985999999999</v>
      </c>
      <c r="G1764" s="3">
        <v>3</v>
      </c>
      <c r="P1764">
        <v>1</v>
      </c>
      <c r="Q1764" t="str">
        <f>CONCATENATE(C1764,E1764,G1764,I1764)</f>
        <v>3</v>
      </c>
    </row>
    <row r="1765" spans="1:17" x14ac:dyDescent="0.25">
      <c r="A1765">
        <v>3983</v>
      </c>
      <c r="B1765">
        <v>182.47332900000001</v>
      </c>
      <c r="C1765" s="2">
        <v>1</v>
      </c>
      <c r="F1765">
        <v>199.80985999999999</v>
      </c>
      <c r="G1765" s="3">
        <v>3</v>
      </c>
      <c r="P1765">
        <v>2</v>
      </c>
      <c r="Q1765" t="str">
        <f>CONCATENATE(C1765,E1765,G1765,I1765)</f>
        <v>13</v>
      </c>
    </row>
    <row r="1766" spans="1:17" x14ac:dyDescent="0.25">
      <c r="A1766">
        <v>3984</v>
      </c>
      <c r="B1766">
        <v>182.47332900000001</v>
      </c>
      <c r="C1766" s="2">
        <v>1</v>
      </c>
      <c r="F1766">
        <v>199.80985999999999</v>
      </c>
      <c r="G1766" s="3">
        <v>3</v>
      </c>
      <c r="P1766">
        <v>2</v>
      </c>
      <c r="Q1766" t="str">
        <f>CONCATENATE(C1766,E1766,G1766,I1766)</f>
        <v>13</v>
      </c>
    </row>
    <row r="1767" spans="1:17" x14ac:dyDescent="0.25">
      <c r="A1767">
        <v>3985</v>
      </c>
      <c r="B1767">
        <v>182.47332900000001</v>
      </c>
      <c r="C1767" s="2">
        <v>1</v>
      </c>
      <c r="F1767">
        <v>199.80985999999999</v>
      </c>
      <c r="G1767" s="3">
        <v>3</v>
      </c>
      <c r="P1767">
        <v>2</v>
      </c>
      <c r="Q1767" t="str">
        <f>CONCATENATE(C1767,E1767,G1767,I1767)</f>
        <v>13</v>
      </c>
    </row>
    <row r="1768" spans="1:17" x14ac:dyDescent="0.25">
      <c r="A1768">
        <v>3986</v>
      </c>
      <c r="B1768">
        <v>182.47332900000001</v>
      </c>
      <c r="C1768" s="2">
        <v>1</v>
      </c>
      <c r="P1768">
        <v>1</v>
      </c>
      <c r="Q1768" t="str">
        <f>CONCATENATE(C1768,E1768,G1768,I1768)</f>
        <v>1</v>
      </c>
    </row>
    <row r="1769" spans="1:17" x14ac:dyDescent="0.25">
      <c r="A1769">
        <v>3987</v>
      </c>
      <c r="B1769">
        <v>182.47332900000001</v>
      </c>
      <c r="C1769" s="2">
        <v>1</v>
      </c>
      <c r="P1769">
        <v>1</v>
      </c>
      <c r="Q1769" t="str">
        <f>CONCATENATE(C1769,E1769,G1769,I1769)</f>
        <v>1</v>
      </c>
    </row>
    <row r="1770" spans="1:17" x14ac:dyDescent="0.25">
      <c r="A1770">
        <v>3988</v>
      </c>
      <c r="B1770">
        <v>182.47332900000001</v>
      </c>
      <c r="C1770" s="2">
        <v>1</v>
      </c>
      <c r="P1770">
        <v>1</v>
      </c>
      <c r="Q1770" t="str">
        <f>CONCATENATE(C1770,E1770,G1770,I1770)</f>
        <v>1</v>
      </c>
    </row>
    <row r="1771" spans="1:17" x14ac:dyDescent="0.25">
      <c r="A1771">
        <v>3989</v>
      </c>
      <c r="B1771">
        <v>182.47332900000001</v>
      </c>
      <c r="C1771" s="2">
        <v>1</v>
      </c>
      <c r="P1771">
        <v>1</v>
      </c>
      <c r="Q1771" t="str">
        <f>CONCATENATE(C1771,E1771,G1771,I1771)</f>
        <v>1</v>
      </c>
    </row>
    <row r="1772" spans="1:17" x14ac:dyDescent="0.25">
      <c r="A1772">
        <v>3990</v>
      </c>
      <c r="B1772">
        <v>182.47332900000001</v>
      </c>
      <c r="C1772" s="2">
        <v>1</v>
      </c>
      <c r="P1772">
        <v>1</v>
      </c>
      <c r="Q1772" t="str">
        <f>CONCATENATE(C1772,E1772,G1772,I1772)</f>
        <v>1</v>
      </c>
    </row>
    <row r="1773" spans="1:17" x14ac:dyDescent="0.25">
      <c r="A1773">
        <v>3991</v>
      </c>
      <c r="B1773">
        <v>182.47332900000001</v>
      </c>
      <c r="C1773" s="2">
        <v>1</v>
      </c>
      <c r="P1773">
        <v>1</v>
      </c>
      <c r="Q1773" t="str">
        <f>CONCATENATE(C1773,E1773,G1773,I1773)</f>
        <v>1</v>
      </c>
    </row>
    <row r="1774" spans="1:17" x14ac:dyDescent="0.25">
      <c r="A1774">
        <v>3992</v>
      </c>
      <c r="B1774">
        <v>182.47332900000001</v>
      </c>
      <c r="C1774" s="2">
        <v>1</v>
      </c>
      <c r="D1774">
        <v>176.43473</v>
      </c>
      <c r="E1774" s="4">
        <v>2</v>
      </c>
      <c r="P1774">
        <v>2</v>
      </c>
      <c r="Q1774" t="str">
        <f>CONCATENATE(C1774,E1774,G1774,I1774)</f>
        <v>12</v>
      </c>
    </row>
    <row r="1775" spans="1:17" x14ac:dyDescent="0.25">
      <c r="A1775">
        <v>3993</v>
      </c>
      <c r="B1775">
        <v>182.47332900000001</v>
      </c>
      <c r="C1775" s="2">
        <v>1</v>
      </c>
      <c r="D1775">
        <v>176.43473</v>
      </c>
      <c r="E1775" s="4">
        <v>2</v>
      </c>
      <c r="P1775">
        <v>2</v>
      </c>
      <c r="Q1775" t="str">
        <f>CONCATENATE(C1775,E1775,G1775,I1775)</f>
        <v>12</v>
      </c>
    </row>
    <row r="1776" spans="1:17" x14ac:dyDescent="0.25">
      <c r="A1776">
        <v>3994</v>
      </c>
      <c r="B1776">
        <v>182.14868899999999</v>
      </c>
      <c r="C1776" s="2">
        <v>1</v>
      </c>
      <c r="D1776">
        <v>176.43473</v>
      </c>
      <c r="E1776" s="4">
        <v>2</v>
      </c>
      <c r="P1776">
        <v>2</v>
      </c>
      <c r="Q1776" t="str">
        <f>CONCATENATE(C1776,E1776,G1776,I1776)</f>
        <v>12</v>
      </c>
    </row>
    <row r="1777" spans="1:17" x14ac:dyDescent="0.25">
      <c r="A1777">
        <v>3995</v>
      </c>
      <c r="D1777">
        <v>176.43473</v>
      </c>
      <c r="E1777" s="4">
        <v>2</v>
      </c>
      <c r="H1777">
        <v>185.39519200000001</v>
      </c>
      <c r="I1777" s="1">
        <v>4</v>
      </c>
      <c r="P1777">
        <v>2</v>
      </c>
      <c r="Q1777" t="str">
        <f>CONCATENATE(C1777,E1777,G1777,I1777)</f>
        <v>24</v>
      </c>
    </row>
    <row r="1778" spans="1:17" x14ac:dyDescent="0.25">
      <c r="A1778">
        <v>3996</v>
      </c>
      <c r="D1778">
        <v>176.43473</v>
      </c>
      <c r="E1778" s="4">
        <v>2</v>
      </c>
      <c r="H1778">
        <v>185.39519200000001</v>
      </c>
      <c r="I1778" s="1">
        <v>4</v>
      </c>
      <c r="P1778">
        <v>2</v>
      </c>
      <c r="Q1778" t="str">
        <f>CONCATENATE(C1778,E1778,G1778,I1778)</f>
        <v>24</v>
      </c>
    </row>
    <row r="1779" spans="1:17" x14ac:dyDescent="0.25">
      <c r="A1779">
        <v>3997</v>
      </c>
      <c r="D1779">
        <v>176.43473</v>
      </c>
      <c r="E1779" s="4">
        <v>2</v>
      </c>
      <c r="H1779">
        <v>185.39519200000001</v>
      </c>
      <c r="I1779" s="1">
        <v>4</v>
      </c>
      <c r="P1779">
        <v>2</v>
      </c>
      <c r="Q1779" t="str">
        <f>CONCATENATE(C1779,E1779,G1779,I1779)</f>
        <v>24</v>
      </c>
    </row>
    <row r="1780" spans="1:17" x14ac:dyDescent="0.25">
      <c r="A1780">
        <v>3998</v>
      </c>
      <c r="D1780">
        <v>176.43473</v>
      </c>
      <c r="E1780" s="4">
        <v>2</v>
      </c>
      <c r="H1780">
        <v>185.39519200000001</v>
      </c>
      <c r="I1780" s="1">
        <v>4</v>
      </c>
      <c r="P1780">
        <v>2</v>
      </c>
      <c r="Q1780" t="str">
        <f>CONCATENATE(C1780,E1780,G1780,I1780)</f>
        <v>24</v>
      </c>
    </row>
    <row r="1781" spans="1:17" x14ac:dyDescent="0.25">
      <c r="A1781">
        <v>3999</v>
      </c>
      <c r="D1781">
        <v>176.43473</v>
      </c>
      <c r="E1781" s="4">
        <v>2</v>
      </c>
      <c r="H1781">
        <v>185.39519200000001</v>
      </c>
      <c r="I1781" s="1">
        <v>4</v>
      </c>
      <c r="P1781">
        <v>2</v>
      </c>
      <c r="Q1781" t="str">
        <f>CONCATENATE(C1781,E1781,G1781,I1781)</f>
        <v>24</v>
      </c>
    </row>
    <row r="1782" spans="1:17" x14ac:dyDescent="0.25">
      <c r="A1782">
        <v>4000</v>
      </c>
      <c r="D1782">
        <v>176.43473</v>
      </c>
      <c r="E1782" s="4">
        <v>2</v>
      </c>
      <c r="H1782">
        <v>185.39519200000001</v>
      </c>
      <c r="I1782" s="1">
        <v>4</v>
      </c>
      <c r="P1782">
        <v>2</v>
      </c>
      <c r="Q1782" t="str">
        <f>CONCATENATE(C1782,E1782,G1782,I1782)</f>
        <v>24</v>
      </c>
    </row>
    <row r="1783" spans="1:17" x14ac:dyDescent="0.25">
      <c r="A1783">
        <v>4001</v>
      </c>
      <c r="D1783">
        <v>176.43473</v>
      </c>
      <c r="E1783" s="4">
        <v>2</v>
      </c>
      <c r="F1783">
        <v>179.811218</v>
      </c>
      <c r="G1783" s="3">
        <v>3</v>
      </c>
      <c r="H1783">
        <v>185.39519200000001</v>
      </c>
      <c r="I1783" s="1">
        <v>4</v>
      </c>
      <c r="P1783">
        <v>3</v>
      </c>
      <c r="Q1783" t="str">
        <f>CONCATENATE(C1783,E1783,G1783,I1783)</f>
        <v>234</v>
      </c>
    </row>
    <row r="1784" spans="1:17" x14ac:dyDescent="0.25">
      <c r="A1784">
        <v>4002</v>
      </c>
      <c r="D1784">
        <v>175.785449</v>
      </c>
      <c r="E1784" s="4">
        <v>2</v>
      </c>
      <c r="F1784">
        <v>179.811218</v>
      </c>
      <c r="G1784" s="3">
        <v>3</v>
      </c>
      <c r="H1784">
        <v>185.39519200000001</v>
      </c>
      <c r="I1784" s="1">
        <v>4</v>
      </c>
      <c r="P1784">
        <v>3</v>
      </c>
      <c r="Q1784" t="str">
        <f>CONCATENATE(C1784,E1784,G1784,I1784)</f>
        <v>234</v>
      </c>
    </row>
    <row r="1785" spans="1:17" x14ac:dyDescent="0.25">
      <c r="A1785">
        <v>4003</v>
      </c>
      <c r="F1785">
        <v>179.811218</v>
      </c>
      <c r="G1785" s="3">
        <v>3</v>
      </c>
      <c r="H1785">
        <v>185.39519200000001</v>
      </c>
      <c r="I1785" s="1">
        <v>4</v>
      </c>
      <c r="P1785">
        <v>2</v>
      </c>
      <c r="Q1785" t="str">
        <f>CONCATENATE(C1785,E1785,G1785,I1785)</f>
        <v>34</v>
      </c>
    </row>
    <row r="1786" spans="1:17" x14ac:dyDescent="0.25">
      <c r="A1786">
        <v>4004</v>
      </c>
      <c r="F1786">
        <v>179.811218</v>
      </c>
      <c r="G1786" s="3">
        <v>3</v>
      </c>
      <c r="H1786">
        <v>185.39519200000001</v>
      </c>
      <c r="I1786" s="1">
        <v>4</v>
      </c>
      <c r="P1786">
        <v>2</v>
      </c>
      <c r="Q1786" t="str">
        <f>CONCATENATE(C1786,E1786,G1786,I1786)</f>
        <v>34</v>
      </c>
    </row>
    <row r="1787" spans="1:17" x14ac:dyDescent="0.25">
      <c r="A1787">
        <v>4005</v>
      </c>
      <c r="F1787">
        <v>179.811218</v>
      </c>
      <c r="G1787" s="3">
        <v>3</v>
      </c>
      <c r="H1787">
        <v>185.39519200000001</v>
      </c>
      <c r="I1787" s="1">
        <v>4</v>
      </c>
      <c r="P1787">
        <v>2</v>
      </c>
      <c r="Q1787" t="str">
        <f>CONCATENATE(C1787,E1787,G1787,I1787)</f>
        <v>34</v>
      </c>
    </row>
    <row r="1788" spans="1:17" x14ac:dyDescent="0.25">
      <c r="A1788">
        <v>4006</v>
      </c>
      <c r="F1788">
        <v>179.811218</v>
      </c>
      <c r="G1788" s="3">
        <v>3</v>
      </c>
      <c r="H1788">
        <v>185.39519200000001</v>
      </c>
      <c r="I1788" s="1">
        <v>4</v>
      </c>
      <c r="P1788">
        <v>2</v>
      </c>
      <c r="Q1788" t="str">
        <f>CONCATENATE(C1788,E1788,G1788,I1788)</f>
        <v>34</v>
      </c>
    </row>
    <row r="1789" spans="1:17" x14ac:dyDescent="0.25">
      <c r="A1789">
        <v>4007</v>
      </c>
      <c r="F1789">
        <v>179.811218</v>
      </c>
      <c r="G1789" s="3">
        <v>3</v>
      </c>
      <c r="H1789">
        <v>185.00566799999999</v>
      </c>
      <c r="I1789" s="1">
        <v>4</v>
      </c>
      <c r="P1789">
        <v>2</v>
      </c>
      <c r="Q1789" t="str">
        <f>CONCATENATE(C1789,E1789,G1789,I1789)</f>
        <v>34</v>
      </c>
    </row>
    <row r="1790" spans="1:17" x14ac:dyDescent="0.25">
      <c r="A1790">
        <v>4008</v>
      </c>
      <c r="F1790">
        <v>179.811218</v>
      </c>
      <c r="G1790" s="3">
        <v>3</v>
      </c>
      <c r="H1790">
        <v>184.81079800000001</v>
      </c>
      <c r="I1790" s="1">
        <v>4</v>
      </c>
      <c r="P1790">
        <v>2</v>
      </c>
      <c r="Q1790" t="str">
        <f>CONCATENATE(C1790,E1790,G1790,I1790)</f>
        <v>34</v>
      </c>
    </row>
    <row r="1791" spans="1:17" x14ac:dyDescent="0.25">
      <c r="A1791">
        <v>4009</v>
      </c>
      <c r="F1791">
        <v>179.811218</v>
      </c>
      <c r="G1791" s="3">
        <v>3</v>
      </c>
      <c r="H1791">
        <v>184.61603700000001</v>
      </c>
      <c r="I1791" s="1">
        <v>4</v>
      </c>
      <c r="P1791">
        <v>2</v>
      </c>
      <c r="Q1791" t="str">
        <f>CONCATENATE(C1791,E1791,G1791,I1791)</f>
        <v>34</v>
      </c>
    </row>
    <row r="1792" spans="1:17" x14ac:dyDescent="0.25">
      <c r="A1792">
        <v>4010</v>
      </c>
      <c r="F1792">
        <v>179.811218</v>
      </c>
      <c r="G1792" s="3">
        <v>3</v>
      </c>
      <c r="H1792">
        <v>184.161519</v>
      </c>
      <c r="I1792" s="1">
        <v>4</v>
      </c>
      <c r="P1792">
        <v>2</v>
      </c>
      <c r="Q1792" t="str">
        <f>CONCATENATE(C1792,E1792,G1792,I1792)</f>
        <v>34</v>
      </c>
    </row>
    <row r="1793" spans="1:17" x14ac:dyDescent="0.25">
      <c r="A1793">
        <v>4011</v>
      </c>
      <c r="F1793">
        <v>179.811218</v>
      </c>
      <c r="G1793" s="3">
        <v>3</v>
      </c>
      <c r="P1793">
        <v>1</v>
      </c>
      <c r="Q1793" t="str">
        <f>CONCATENATE(C1793,E1793,G1793,I1793)</f>
        <v>3</v>
      </c>
    </row>
    <row r="1794" spans="1:17" x14ac:dyDescent="0.25">
      <c r="A1794">
        <v>4012</v>
      </c>
      <c r="F1794">
        <v>179.811218</v>
      </c>
      <c r="G1794" s="3">
        <v>3</v>
      </c>
      <c r="P1794">
        <v>1</v>
      </c>
      <c r="Q1794" t="str">
        <f>CONCATENATE(C1794,E1794,G1794,I1794)</f>
        <v>3</v>
      </c>
    </row>
    <row r="1795" spans="1:17" x14ac:dyDescent="0.25">
      <c r="A1795">
        <v>4013</v>
      </c>
      <c r="B1795">
        <v>161.43577499999998</v>
      </c>
      <c r="C1795" s="2">
        <v>1</v>
      </c>
      <c r="F1795">
        <v>179.811218</v>
      </c>
      <c r="G1795" s="3">
        <v>3</v>
      </c>
      <c r="P1795">
        <v>2</v>
      </c>
      <c r="Q1795" t="str">
        <f>CONCATENATE(C1795,E1795,G1795,I1795)</f>
        <v>13</v>
      </c>
    </row>
    <row r="1796" spans="1:17" x14ac:dyDescent="0.25">
      <c r="A1796">
        <v>4014</v>
      </c>
      <c r="B1796">
        <v>161.43577499999998</v>
      </c>
      <c r="C1796" s="2">
        <v>1</v>
      </c>
      <c r="F1796">
        <v>179.811218</v>
      </c>
      <c r="G1796" s="3">
        <v>3</v>
      </c>
      <c r="P1796">
        <v>2</v>
      </c>
      <c r="Q1796" t="str">
        <f>CONCATENATE(C1796,E1796,G1796,I1796)</f>
        <v>13</v>
      </c>
    </row>
    <row r="1797" spans="1:17" x14ac:dyDescent="0.25">
      <c r="A1797">
        <v>4015</v>
      </c>
      <c r="B1797">
        <v>161.43577499999998</v>
      </c>
      <c r="C1797" s="2">
        <v>1</v>
      </c>
      <c r="F1797">
        <v>179.811218</v>
      </c>
      <c r="G1797" s="3">
        <v>3</v>
      </c>
      <c r="P1797">
        <v>2</v>
      </c>
      <c r="Q1797" t="str">
        <f>CONCATENATE(C1797,E1797,G1797,I1797)</f>
        <v>13</v>
      </c>
    </row>
    <row r="1798" spans="1:17" x14ac:dyDescent="0.25">
      <c r="A1798">
        <v>4016</v>
      </c>
      <c r="B1798">
        <v>161.43577499999998</v>
      </c>
      <c r="C1798" s="2">
        <v>1</v>
      </c>
      <c r="F1798">
        <v>179.746227</v>
      </c>
      <c r="G1798" s="3">
        <v>3</v>
      </c>
      <c r="P1798">
        <v>2</v>
      </c>
      <c r="Q1798" t="str">
        <f>CONCATENATE(C1798,E1798,G1798,I1798)</f>
        <v>13</v>
      </c>
    </row>
    <row r="1799" spans="1:17" x14ac:dyDescent="0.25">
      <c r="A1799">
        <v>4017</v>
      </c>
      <c r="B1799">
        <v>161.43577499999998</v>
      </c>
      <c r="C1799" s="2">
        <v>1</v>
      </c>
      <c r="P1799">
        <v>1</v>
      </c>
      <c r="Q1799" t="str">
        <f>CONCATENATE(C1799,E1799,G1799,I1799)</f>
        <v>1</v>
      </c>
    </row>
    <row r="1800" spans="1:17" x14ac:dyDescent="0.25">
      <c r="A1800">
        <v>4018</v>
      </c>
      <c r="B1800">
        <v>161.43577499999998</v>
      </c>
      <c r="C1800" s="2">
        <v>1</v>
      </c>
      <c r="P1800">
        <v>1</v>
      </c>
      <c r="Q1800" t="str">
        <f>CONCATENATE(C1800,E1800,G1800,I1800)</f>
        <v>1</v>
      </c>
    </row>
    <row r="1801" spans="1:17" x14ac:dyDescent="0.25">
      <c r="A1801">
        <v>4019</v>
      </c>
      <c r="B1801">
        <v>161.43577499999998</v>
      </c>
      <c r="C1801" s="2">
        <v>1</v>
      </c>
      <c r="P1801">
        <v>1</v>
      </c>
      <c r="Q1801" t="str">
        <f>CONCATENATE(C1801,E1801,G1801,I1801)</f>
        <v>1</v>
      </c>
    </row>
    <row r="1802" spans="1:17" x14ac:dyDescent="0.25">
      <c r="A1802">
        <v>4020</v>
      </c>
      <c r="B1802">
        <v>161.43577499999998</v>
      </c>
      <c r="C1802" s="2">
        <v>1</v>
      </c>
      <c r="P1802">
        <v>1</v>
      </c>
      <c r="Q1802" t="str">
        <f>CONCATENATE(C1802,E1802,G1802,I1802)</f>
        <v>1</v>
      </c>
    </row>
    <row r="1803" spans="1:17" x14ac:dyDescent="0.25">
      <c r="A1803">
        <v>4021</v>
      </c>
      <c r="B1803">
        <v>161.43577499999998</v>
      </c>
      <c r="C1803" s="2">
        <v>1</v>
      </c>
      <c r="P1803">
        <v>1</v>
      </c>
      <c r="Q1803" t="str">
        <f>CONCATENATE(C1803,E1803,G1803,I1803)</f>
        <v>1</v>
      </c>
    </row>
    <row r="1804" spans="1:17" x14ac:dyDescent="0.25">
      <c r="A1804">
        <v>4022</v>
      </c>
      <c r="B1804">
        <v>161.43577499999998</v>
      </c>
      <c r="C1804" s="2">
        <v>1</v>
      </c>
      <c r="P1804">
        <v>1</v>
      </c>
      <c r="Q1804" t="str">
        <f>CONCATENATE(C1804,E1804,G1804,I1804)</f>
        <v>1</v>
      </c>
    </row>
    <row r="1805" spans="1:17" x14ac:dyDescent="0.25">
      <c r="A1805">
        <v>4023</v>
      </c>
      <c r="B1805">
        <v>161.43577499999998</v>
      </c>
      <c r="C1805" s="2">
        <v>1</v>
      </c>
      <c r="P1805">
        <v>1</v>
      </c>
      <c r="Q1805" t="str">
        <f>CONCATENATE(C1805,E1805,G1805,I1805)</f>
        <v>1</v>
      </c>
    </row>
    <row r="1806" spans="1:17" x14ac:dyDescent="0.25">
      <c r="A1806">
        <v>4024</v>
      </c>
      <c r="B1806">
        <v>161.43577499999998</v>
      </c>
      <c r="C1806" s="2">
        <v>1</v>
      </c>
      <c r="D1806">
        <v>155.26729899999998</v>
      </c>
      <c r="E1806" s="4">
        <v>2</v>
      </c>
      <c r="H1806">
        <v>166.50034599999998</v>
      </c>
      <c r="I1806" s="1">
        <v>4</v>
      </c>
      <c r="P1806">
        <v>3</v>
      </c>
      <c r="Q1806" t="str">
        <f>CONCATENATE(C1806,E1806,G1806,I1806)</f>
        <v>124</v>
      </c>
    </row>
    <row r="1807" spans="1:17" x14ac:dyDescent="0.25">
      <c r="A1807">
        <v>4025</v>
      </c>
      <c r="B1807">
        <v>161.43577499999998</v>
      </c>
      <c r="C1807" s="2">
        <v>1</v>
      </c>
      <c r="D1807">
        <v>155.26729899999998</v>
      </c>
      <c r="E1807" s="4">
        <v>2</v>
      </c>
      <c r="H1807">
        <v>166.50034599999998</v>
      </c>
      <c r="I1807" s="1">
        <v>4</v>
      </c>
      <c r="P1807">
        <v>3</v>
      </c>
      <c r="Q1807" t="str">
        <f>CONCATENATE(C1807,E1807,G1807,I1807)</f>
        <v>124</v>
      </c>
    </row>
    <row r="1808" spans="1:17" x14ac:dyDescent="0.25">
      <c r="A1808">
        <v>4026</v>
      </c>
      <c r="B1808">
        <v>161.43577499999998</v>
      </c>
      <c r="C1808" s="2">
        <v>1</v>
      </c>
      <c r="D1808">
        <v>155.26729899999998</v>
      </c>
      <c r="E1808" s="4">
        <v>2</v>
      </c>
      <c r="H1808">
        <v>166.50034599999998</v>
      </c>
      <c r="I1808" s="1">
        <v>4</v>
      </c>
      <c r="P1808">
        <v>3</v>
      </c>
      <c r="Q1808" t="str">
        <f>CONCATENATE(C1808,E1808,G1808,I1808)</f>
        <v>124</v>
      </c>
    </row>
    <row r="1809" spans="1:17" x14ac:dyDescent="0.25">
      <c r="A1809">
        <v>4027</v>
      </c>
      <c r="D1809">
        <v>155.26729899999998</v>
      </c>
      <c r="E1809" s="4">
        <v>2</v>
      </c>
      <c r="H1809">
        <v>166.50034599999998</v>
      </c>
      <c r="I1809" s="1">
        <v>4</v>
      </c>
      <c r="P1809">
        <v>2</v>
      </c>
      <c r="Q1809" t="str">
        <f>CONCATENATE(C1809,E1809,G1809,I1809)</f>
        <v>24</v>
      </c>
    </row>
    <row r="1810" spans="1:17" x14ac:dyDescent="0.25">
      <c r="A1810">
        <v>4028</v>
      </c>
      <c r="D1810">
        <v>155.26729899999998</v>
      </c>
      <c r="E1810" s="4">
        <v>2</v>
      </c>
      <c r="H1810">
        <v>166.50034599999998</v>
      </c>
      <c r="I1810" s="1">
        <v>4</v>
      </c>
      <c r="P1810">
        <v>2</v>
      </c>
      <c r="Q1810" t="str">
        <f>CONCATENATE(C1810,E1810,G1810,I1810)</f>
        <v>24</v>
      </c>
    </row>
    <row r="1811" spans="1:17" x14ac:dyDescent="0.25">
      <c r="A1811">
        <v>4029</v>
      </c>
      <c r="D1811">
        <v>155.26729899999998</v>
      </c>
      <c r="E1811" s="4">
        <v>2</v>
      </c>
      <c r="H1811">
        <v>166.50034599999998</v>
      </c>
      <c r="I1811" s="1">
        <v>4</v>
      </c>
      <c r="P1811">
        <v>2</v>
      </c>
      <c r="Q1811" t="str">
        <f>CONCATENATE(C1811,E1811,G1811,I1811)</f>
        <v>24</v>
      </c>
    </row>
    <row r="1812" spans="1:17" x14ac:dyDescent="0.25">
      <c r="A1812">
        <v>4030</v>
      </c>
      <c r="D1812">
        <v>155.26729899999998</v>
      </c>
      <c r="E1812" s="4">
        <v>2</v>
      </c>
      <c r="H1812">
        <v>166.50034599999998</v>
      </c>
      <c r="I1812" s="1">
        <v>4</v>
      </c>
      <c r="P1812">
        <v>2</v>
      </c>
      <c r="Q1812" t="str">
        <f>CONCATENATE(C1812,E1812,G1812,I1812)</f>
        <v>24</v>
      </c>
    </row>
    <row r="1813" spans="1:17" x14ac:dyDescent="0.25">
      <c r="A1813">
        <v>4031</v>
      </c>
      <c r="D1813">
        <v>155.26729899999998</v>
      </c>
      <c r="E1813" s="4">
        <v>2</v>
      </c>
      <c r="H1813">
        <v>166.50034599999998</v>
      </c>
      <c r="I1813" s="1">
        <v>4</v>
      </c>
      <c r="P1813">
        <v>2</v>
      </c>
      <c r="Q1813" t="str">
        <f>CONCATENATE(C1813,E1813,G1813,I1813)</f>
        <v>24</v>
      </c>
    </row>
    <row r="1814" spans="1:17" x14ac:dyDescent="0.25">
      <c r="A1814">
        <v>4032</v>
      </c>
      <c r="D1814">
        <v>155.26729899999998</v>
      </c>
      <c r="E1814" s="4">
        <v>2</v>
      </c>
      <c r="H1814">
        <v>166.50034599999998</v>
      </c>
      <c r="I1814" s="1">
        <v>4</v>
      </c>
      <c r="P1814">
        <v>2</v>
      </c>
      <c r="Q1814" t="str">
        <f>CONCATENATE(C1814,E1814,G1814,I1814)</f>
        <v>24</v>
      </c>
    </row>
    <row r="1815" spans="1:17" x14ac:dyDescent="0.25">
      <c r="A1815">
        <v>4033</v>
      </c>
      <c r="D1815">
        <v>155.26729899999998</v>
      </c>
      <c r="E1815" s="4">
        <v>2</v>
      </c>
      <c r="H1815">
        <v>166.50034599999998</v>
      </c>
      <c r="I1815" s="1">
        <v>4</v>
      </c>
      <c r="P1815">
        <v>2</v>
      </c>
      <c r="Q1815" t="str">
        <f>CONCATENATE(C1815,E1815,G1815,I1815)</f>
        <v>24</v>
      </c>
    </row>
    <row r="1816" spans="1:17" x14ac:dyDescent="0.25">
      <c r="A1816">
        <v>4034</v>
      </c>
      <c r="D1816">
        <v>155.26729899999998</v>
      </c>
      <c r="E1816" s="4">
        <v>2</v>
      </c>
      <c r="F1816">
        <v>159.09830399999998</v>
      </c>
      <c r="G1816" s="3">
        <v>3</v>
      </c>
      <c r="H1816">
        <v>166.50034599999998</v>
      </c>
      <c r="I1816" s="1">
        <v>4</v>
      </c>
      <c r="P1816">
        <v>3</v>
      </c>
      <c r="Q1816" t="str">
        <f>CONCATENATE(C1816,E1816,G1816,I1816)</f>
        <v>234</v>
      </c>
    </row>
    <row r="1817" spans="1:17" x14ac:dyDescent="0.25">
      <c r="A1817">
        <v>4035</v>
      </c>
      <c r="D1817">
        <v>155.26729899999998</v>
      </c>
      <c r="E1817" s="4">
        <v>2</v>
      </c>
      <c r="F1817">
        <v>159.09830399999998</v>
      </c>
      <c r="G1817" s="3">
        <v>3</v>
      </c>
      <c r="H1817">
        <v>166.50034599999998</v>
      </c>
      <c r="I1817" s="1">
        <v>4</v>
      </c>
      <c r="P1817">
        <v>3</v>
      </c>
      <c r="Q1817" t="str">
        <f>CONCATENATE(C1817,E1817,G1817,I1817)</f>
        <v>234</v>
      </c>
    </row>
    <row r="1818" spans="1:17" x14ac:dyDescent="0.25">
      <c r="A1818">
        <v>4036</v>
      </c>
      <c r="F1818">
        <v>159.09830399999998</v>
      </c>
      <c r="G1818" s="3">
        <v>3</v>
      </c>
      <c r="H1818">
        <v>166.50034599999998</v>
      </c>
      <c r="I1818" s="1">
        <v>4</v>
      </c>
      <c r="P1818">
        <v>2</v>
      </c>
      <c r="Q1818" t="str">
        <f>CONCATENATE(C1818,E1818,G1818,I1818)</f>
        <v>34</v>
      </c>
    </row>
    <row r="1819" spans="1:17" x14ac:dyDescent="0.25">
      <c r="A1819">
        <v>4037</v>
      </c>
      <c r="F1819">
        <v>159.09830399999998</v>
      </c>
      <c r="G1819" s="3">
        <v>3</v>
      </c>
      <c r="P1819">
        <v>1</v>
      </c>
      <c r="Q1819" t="str">
        <f>CONCATENATE(C1819,E1819,G1819,I1819)</f>
        <v>3</v>
      </c>
    </row>
    <row r="1820" spans="1:17" x14ac:dyDescent="0.25">
      <c r="A1820">
        <v>4038</v>
      </c>
      <c r="F1820">
        <v>159.09830399999998</v>
      </c>
      <c r="G1820" s="3">
        <v>3</v>
      </c>
      <c r="P1820">
        <v>1</v>
      </c>
      <c r="Q1820" t="str">
        <f>CONCATENATE(C1820,E1820,G1820,I1820)</f>
        <v>3</v>
      </c>
    </row>
    <row r="1821" spans="1:17" x14ac:dyDescent="0.25">
      <c r="A1821">
        <v>4039</v>
      </c>
      <c r="F1821">
        <v>159.09830399999998</v>
      </c>
      <c r="G1821" s="3">
        <v>3</v>
      </c>
      <c r="P1821">
        <v>1</v>
      </c>
      <c r="Q1821" t="str">
        <f>CONCATENATE(C1821,E1821,G1821,I1821)</f>
        <v>3</v>
      </c>
    </row>
    <row r="1822" spans="1:17" x14ac:dyDescent="0.25">
      <c r="A1822">
        <v>4040</v>
      </c>
      <c r="F1822">
        <v>159.09830399999998</v>
      </c>
      <c r="G1822" s="3">
        <v>3</v>
      </c>
      <c r="P1822">
        <v>1</v>
      </c>
      <c r="Q1822" t="str">
        <f>CONCATENATE(C1822,E1822,G1822,I1822)</f>
        <v>3</v>
      </c>
    </row>
    <row r="1823" spans="1:17" x14ac:dyDescent="0.25">
      <c r="A1823">
        <v>4041</v>
      </c>
      <c r="F1823">
        <v>159.09830399999998</v>
      </c>
      <c r="G1823" s="3">
        <v>3</v>
      </c>
      <c r="P1823">
        <v>1</v>
      </c>
      <c r="Q1823" t="str">
        <f>CONCATENATE(C1823,E1823,G1823,I1823)</f>
        <v>3</v>
      </c>
    </row>
    <row r="1824" spans="1:17" x14ac:dyDescent="0.25">
      <c r="A1824">
        <v>4042</v>
      </c>
      <c r="F1824">
        <v>159.09830399999998</v>
      </c>
      <c r="G1824" s="3">
        <v>3</v>
      </c>
      <c r="P1824">
        <v>1</v>
      </c>
      <c r="Q1824" t="str">
        <f>CONCATENATE(C1824,E1824,G1824,I1824)</f>
        <v>3</v>
      </c>
    </row>
    <row r="1825" spans="1:17" x14ac:dyDescent="0.25">
      <c r="A1825">
        <v>4043</v>
      </c>
      <c r="F1825">
        <v>159.09830399999998</v>
      </c>
      <c r="G1825" s="3">
        <v>3</v>
      </c>
      <c r="P1825">
        <v>1</v>
      </c>
      <c r="Q1825" t="str">
        <f>CONCATENATE(C1825,E1825,G1825,I1825)</f>
        <v>3</v>
      </c>
    </row>
    <row r="1826" spans="1:17" x14ac:dyDescent="0.25">
      <c r="A1826">
        <v>4044</v>
      </c>
      <c r="B1826">
        <v>143.83948799999999</v>
      </c>
      <c r="C1826" s="2">
        <v>1</v>
      </c>
      <c r="F1826">
        <v>159.09830399999998</v>
      </c>
      <c r="G1826" s="3">
        <v>3</v>
      </c>
      <c r="P1826">
        <v>2</v>
      </c>
      <c r="Q1826" t="str">
        <f>CONCATENATE(C1826,E1826,G1826,I1826)</f>
        <v>13</v>
      </c>
    </row>
    <row r="1827" spans="1:17" x14ac:dyDescent="0.25">
      <c r="A1827">
        <v>4045</v>
      </c>
      <c r="B1827">
        <v>143.83948799999999</v>
      </c>
      <c r="C1827" s="2">
        <v>1</v>
      </c>
      <c r="F1827">
        <v>159.09830399999998</v>
      </c>
      <c r="G1827" s="3">
        <v>3</v>
      </c>
      <c r="P1827">
        <v>2</v>
      </c>
      <c r="Q1827" t="str">
        <f>CONCATENATE(C1827,E1827,G1827,I1827)</f>
        <v>13</v>
      </c>
    </row>
    <row r="1828" spans="1:17" x14ac:dyDescent="0.25">
      <c r="A1828">
        <v>4046</v>
      </c>
      <c r="B1828">
        <v>143.83948799999999</v>
      </c>
      <c r="C1828" s="2">
        <v>1</v>
      </c>
      <c r="F1828">
        <v>159.09830399999998</v>
      </c>
      <c r="G1828" s="3">
        <v>3</v>
      </c>
      <c r="P1828">
        <v>2</v>
      </c>
      <c r="Q1828" t="str">
        <f>CONCATENATE(C1828,E1828,G1828,I1828)</f>
        <v>13</v>
      </c>
    </row>
    <row r="1829" spans="1:17" x14ac:dyDescent="0.25">
      <c r="A1829">
        <v>4047</v>
      </c>
      <c r="B1829">
        <v>143.83948799999999</v>
      </c>
      <c r="C1829" s="2">
        <v>1</v>
      </c>
      <c r="F1829">
        <v>158.83855</v>
      </c>
      <c r="G1829" s="3">
        <v>3</v>
      </c>
      <c r="P1829">
        <v>2</v>
      </c>
      <c r="Q1829" t="str">
        <f>CONCATENATE(C1829,E1829,G1829,I1829)</f>
        <v>13</v>
      </c>
    </row>
    <row r="1830" spans="1:17" x14ac:dyDescent="0.25">
      <c r="A1830">
        <v>4048</v>
      </c>
      <c r="B1830">
        <v>143.83948799999999</v>
      </c>
      <c r="C1830" s="2">
        <v>1</v>
      </c>
      <c r="F1830">
        <v>158.77355899999998</v>
      </c>
      <c r="G1830" s="3">
        <v>3</v>
      </c>
      <c r="P1830">
        <v>2</v>
      </c>
      <c r="Q1830" t="str">
        <f>CONCATENATE(C1830,E1830,G1830,I1830)</f>
        <v>13</v>
      </c>
    </row>
    <row r="1831" spans="1:17" x14ac:dyDescent="0.25">
      <c r="A1831">
        <v>4049</v>
      </c>
      <c r="B1831">
        <v>143.83948799999999</v>
      </c>
      <c r="C1831" s="2">
        <v>1</v>
      </c>
      <c r="F1831">
        <v>158.708675</v>
      </c>
      <c r="G1831" s="3">
        <v>3</v>
      </c>
      <c r="P1831">
        <v>2</v>
      </c>
      <c r="Q1831" t="str">
        <f>CONCATENATE(C1831,E1831,G1831,I1831)</f>
        <v>13</v>
      </c>
    </row>
    <row r="1832" spans="1:17" x14ac:dyDescent="0.25">
      <c r="A1832">
        <v>4050</v>
      </c>
      <c r="B1832">
        <v>143.83948799999999</v>
      </c>
      <c r="C1832" s="2">
        <v>1</v>
      </c>
      <c r="F1832">
        <v>158.708675</v>
      </c>
      <c r="G1832" s="3">
        <v>3</v>
      </c>
      <c r="P1832">
        <v>2</v>
      </c>
      <c r="Q1832" t="str">
        <f>CONCATENATE(C1832,E1832,G1832,I1832)</f>
        <v>13</v>
      </c>
    </row>
    <row r="1833" spans="1:17" x14ac:dyDescent="0.25">
      <c r="A1833">
        <v>4051</v>
      </c>
      <c r="B1833">
        <v>143.83948799999999</v>
      </c>
      <c r="C1833" s="2">
        <v>1</v>
      </c>
      <c r="P1833">
        <v>1</v>
      </c>
      <c r="Q1833" t="str">
        <f>CONCATENATE(C1833,E1833,G1833,I1833)</f>
        <v>1</v>
      </c>
    </row>
    <row r="1834" spans="1:17" x14ac:dyDescent="0.25">
      <c r="A1834">
        <v>4052</v>
      </c>
      <c r="B1834">
        <v>143.83948799999999</v>
      </c>
      <c r="C1834" s="2">
        <v>1</v>
      </c>
      <c r="P1834">
        <v>1</v>
      </c>
      <c r="Q1834" t="str">
        <f>CONCATENATE(C1834,E1834,G1834,I1834)</f>
        <v>1</v>
      </c>
    </row>
    <row r="1835" spans="1:17" x14ac:dyDescent="0.25">
      <c r="A1835">
        <v>4053</v>
      </c>
      <c r="B1835">
        <v>143.83948799999999</v>
      </c>
      <c r="C1835" s="2">
        <v>1</v>
      </c>
      <c r="P1835">
        <v>1</v>
      </c>
      <c r="Q1835" t="str">
        <f>CONCATENATE(C1835,E1835,G1835,I1835)</f>
        <v>1</v>
      </c>
    </row>
    <row r="1836" spans="1:17" x14ac:dyDescent="0.25">
      <c r="A1836">
        <v>4054</v>
      </c>
      <c r="B1836">
        <v>143.83948799999999</v>
      </c>
      <c r="C1836" s="2">
        <v>1</v>
      </c>
      <c r="P1836">
        <v>1</v>
      </c>
      <c r="Q1836" t="str">
        <f>CONCATENATE(C1836,E1836,G1836,I1836)</f>
        <v>1</v>
      </c>
    </row>
    <row r="1837" spans="1:17" x14ac:dyDescent="0.25">
      <c r="A1837">
        <v>4055</v>
      </c>
      <c r="B1837">
        <v>143.83948799999999</v>
      </c>
      <c r="C1837" s="2">
        <v>1</v>
      </c>
      <c r="H1837">
        <v>148.25478299999997</v>
      </c>
      <c r="I1837" s="1">
        <v>4</v>
      </c>
      <c r="P1837">
        <v>2</v>
      </c>
      <c r="Q1837" t="str">
        <f>CONCATENATE(C1837,E1837,G1837,I1837)</f>
        <v>14</v>
      </c>
    </row>
    <row r="1838" spans="1:17" x14ac:dyDescent="0.25">
      <c r="A1838">
        <v>4056</v>
      </c>
      <c r="B1838">
        <v>143.83948799999999</v>
      </c>
      <c r="C1838" s="2">
        <v>1</v>
      </c>
      <c r="H1838">
        <v>148.25478299999997</v>
      </c>
      <c r="I1838" s="1">
        <v>4</v>
      </c>
      <c r="P1838">
        <v>2</v>
      </c>
      <c r="Q1838" t="str">
        <f>CONCATENATE(C1838,E1838,G1838,I1838)</f>
        <v>14</v>
      </c>
    </row>
    <row r="1839" spans="1:17" x14ac:dyDescent="0.25">
      <c r="A1839">
        <v>4057</v>
      </c>
      <c r="B1839">
        <v>143.83948799999999</v>
      </c>
      <c r="C1839" s="2">
        <v>1</v>
      </c>
      <c r="D1839">
        <v>125.60527099999999</v>
      </c>
      <c r="E1839" s="4">
        <v>2</v>
      </c>
      <c r="H1839">
        <v>148.25478299999997</v>
      </c>
      <c r="I1839" s="1">
        <v>4</v>
      </c>
      <c r="P1839">
        <v>3</v>
      </c>
      <c r="Q1839" t="str">
        <f>CONCATENATE(C1839,E1839,G1839,I1839)</f>
        <v>124</v>
      </c>
    </row>
    <row r="1840" spans="1:17" x14ac:dyDescent="0.25">
      <c r="A1840">
        <v>4058</v>
      </c>
      <c r="B1840">
        <v>143.83948799999999</v>
      </c>
      <c r="C1840" s="2">
        <v>1</v>
      </c>
      <c r="D1840">
        <v>125.60527099999999</v>
      </c>
      <c r="E1840" s="4">
        <v>2</v>
      </c>
      <c r="H1840">
        <v>148.25478299999997</v>
      </c>
      <c r="I1840" s="1">
        <v>4</v>
      </c>
      <c r="P1840">
        <v>3</v>
      </c>
      <c r="Q1840" t="str">
        <f>CONCATENATE(C1840,E1840,G1840,I1840)</f>
        <v>124</v>
      </c>
    </row>
    <row r="1841" spans="1:17" x14ac:dyDescent="0.25">
      <c r="A1841">
        <v>4059</v>
      </c>
      <c r="B1841">
        <v>143.83948799999999</v>
      </c>
      <c r="C1841" s="2">
        <v>1</v>
      </c>
      <c r="D1841">
        <v>125.60527099999999</v>
      </c>
      <c r="E1841" s="4">
        <v>2</v>
      </c>
      <c r="H1841">
        <v>148.25478299999997</v>
      </c>
      <c r="I1841" s="1">
        <v>4</v>
      </c>
      <c r="P1841">
        <v>3</v>
      </c>
      <c r="Q1841" t="str">
        <f>CONCATENATE(C1841,E1841,G1841,I1841)</f>
        <v>124</v>
      </c>
    </row>
    <row r="1842" spans="1:17" x14ac:dyDescent="0.25">
      <c r="A1842">
        <v>4060</v>
      </c>
      <c r="D1842">
        <v>125.60527099999999</v>
      </c>
      <c r="E1842" s="4">
        <v>2</v>
      </c>
      <c r="H1842">
        <v>148.25478299999997</v>
      </c>
      <c r="I1842" s="1">
        <v>4</v>
      </c>
      <c r="P1842">
        <v>2</v>
      </c>
      <c r="Q1842" t="str">
        <f>CONCATENATE(C1842,E1842,G1842,I1842)</f>
        <v>24</v>
      </c>
    </row>
    <row r="1843" spans="1:17" x14ac:dyDescent="0.25">
      <c r="A1843">
        <v>4061</v>
      </c>
      <c r="D1843">
        <v>125.60527099999999</v>
      </c>
      <c r="E1843" s="4">
        <v>2</v>
      </c>
      <c r="H1843">
        <v>148.25478299999997</v>
      </c>
      <c r="I1843" s="1">
        <v>4</v>
      </c>
      <c r="P1843">
        <v>2</v>
      </c>
      <c r="Q1843" t="str">
        <f>CONCATENATE(C1843,E1843,G1843,I1843)</f>
        <v>24</v>
      </c>
    </row>
    <row r="1844" spans="1:17" x14ac:dyDescent="0.25">
      <c r="A1844">
        <v>4062</v>
      </c>
      <c r="D1844">
        <v>125.60527099999999</v>
      </c>
      <c r="E1844" s="4">
        <v>2</v>
      </c>
      <c r="H1844">
        <v>148.25478299999997</v>
      </c>
      <c r="I1844" s="1">
        <v>4</v>
      </c>
      <c r="P1844">
        <v>2</v>
      </c>
      <c r="Q1844" t="str">
        <f>CONCATENATE(C1844,E1844,G1844,I1844)</f>
        <v>24</v>
      </c>
    </row>
    <row r="1845" spans="1:17" x14ac:dyDescent="0.25">
      <c r="A1845">
        <v>4063</v>
      </c>
      <c r="D1845">
        <v>125.60527099999999</v>
      </c>
      <c r="E1845" s="4">
        <v>2</v>
      </c>
      <c r="H1845">
        <v>148.25478299999997</v>
      </c>
      <c r="I1845" s="1">
        <v>4</v>
      </c>
      <c r="P1845">
        <v>2</v>
      </c>
      <c r="Q1845" t="str">
        <f>CONCATENATE(C1845,E1845,G1845,I1845)</f>
        <v>24</v>
      </c>
    </row>
    <row r="1846" spans="1:17" x14ac:dyDescent="0.25">
      <c r="A1846">
        <v>4064</v>
      </c>
      <c r="D1846">
        <v>125.60527099999999</v>
      </c>
      <c r="E1846" s="4">
        <v>2</v>
      </c>
      <c r="H1846">
        <v>148.25478299999997</v>
      </c>
      <c r="I1846" s="1">
        <v>4</v>
      </c>
      <c r="P1846">
        <v>2</v>
      </c>
      <c r="Q1846" t="str">
        <f>CONCATENATE(C1846,E1846,G1846,I1846)</f>
        <v>24</v>
      </c>
    </row>
    <row r="1847" spans="1:17" x14ac:dyDescent="0.25">
      <c r="A1847">
        <v>4065</v>
      </c>
      <c r="D1847">
        <v>125.60527099999999</v>
      </c>
      <c r="E1847" s="4">
        <v>2</v>
      </c>
      <c r="H1847">
        <v>148.25478299999997</v>
      </c>
      <c r="I1847" s="1">
        <v>4</v>
      </c>
      <c r="P1847">
        <v>2</v>
      </c>
      <c r="Q1847" t="str">
        <f>CONCATENATE(C1847,E1847,G1847,I1847)</f>
        <v>24</v>
      </c>
    </row>
    <row r="1848" spans="1:17" x14ac:dyDescent="0.25">
      <c r="A1848">
        <v>4066</v>
      </c>
      <c r="D1848">
        <v>125.53775499999999</v>
      </c>
      <c r="E1848" s="4">
        <v>2</v>
      </c>
      <c r="F1848">
        <v>129.79406399999999</v>
      </c>
      <c r="G1848" s="3">
        <v>3</v>
      </c>
      <c r="H1848">
        <v>148.25478299999997</v>
      </c>
      <c r="I1848" s="1">
        <v>4</v>
      </c>
      <c r="P1848">
        <v>3</v>
      </c>
      <c r="Q1848" t="str">
        <f>CONCATENATE(C1848,E1848,G1848,I1848)</f>
        <v>234</v>
      </c>
    </row>
    <row r="1849" spans="1:17" x14ac:dyDescent="0.25">
      <c r="A1849">
        <v>4067</v>
      </c>
      <c r="D1849">
        <v>125.53775499999999</v>
      </c>
      <c r="E1849" s="4">
        <v>2</v>
      </c>
      <c r="F1849">
        <v>129.79406399999999</v>
      </c>
      <c r="G1849" s="3">
        <v>3</v>
      </c>
      <c r="H1849">
        <v>148.25478299999997</v>
      </c>
      <c r="I1849" s="1">
        <v>4</v>
      </c>
      <c r="P1849">
        <v>3</v>
      </c>
      <c r="Q1849" t="str">
        <f>CONCATENATE(C1849,E1849,G1849,I1849)</f>
        <v>234</v>
      </c>
    </row>
    <row r="1850" spans="1:17" x14ac:dyDescent="0.25">
      <c r="A1850">
        <v>4068</v>
      </c>
      <c r="D1850">
        <v>125.40261199999999</v>
      </c>
      <c r="E1850" s="4">
        <v>2</v>
      </c>
      <c r="F1850">
        <v>129.79406399999999</v>
      </c>
      <c r="G1850" s="3">
        <v>3</v>
      </c>
      <c r="H1850">
        <v>148.189899</v>
      </c>
      <c r="I1850" s="1">
        <v>4</v>
      </c>
      <c r="P1850">
        <v>3</v>
      </c>
      <c r="Q1850" t="str">
        <f>CONCATENATE(C1850,E1850,G1850,I1850)</f>
        <v>234</v>
      </c>
    </row>
    <row r="1851" spans="1:17" x14ac:dyDescent="0.25">
      <c r="A1851">
        <v>4069</v>
      </c>
      <c r="D1851">
        <v>125.40261199999999</v>
      </c>
      <c r="E1851" s="4">
        <v>2</v>
      </c>
      <c r="F1851">
        <v>129.79406399999999</v>
      </c>
      <c r="G1851" s="3">
        <v>3</v>
      </c>
      <c r="H1851">
        <v>148.124908</v>
      </c>
      <c r="I1851" s="1">
        <v>4</v>
      </c>
      <c r="P1851">
        <v>3</v>
      </c>
      <c r="Q1851" t="str">
        <f>CONCATENATE(C1851,E1851,G1851,I1851)</f>
        <v>234</v>
      </c>
    </row>
    <row r="1852" spans="1:17" x14ac:dyDescent="0.25">
      <c r="A1852">
        <v>4070</v>
      </c>
      <c r="F1852">
        <v>129.79406399999999</v>
      </c>
      <c r="G1852" s="3">
        <v>3</v>
      </c>
      <c r="H1852">
        <v>148.06002000000001</v>
      </c>
      <c r="I1852" s="1">
        <v>4</v>
      </c>
      <c r="P1852">
        <v>2</v>
      </c>
      <c r="Q1852" t="str">
        <f>CONCATENATE(C1852,E1852,G1852,I1852)</f>
        <v>34</v>
      </c>
    </row>
    <row r="1853" spans="1:17" x14ac:dyDescent="0.25">
      <c r="A1853">
        <v>4071</v>
      </c>
      <c r="F1853">
        <v>129.79406399999999</v>
      </c>
      <c r="G1853" s="3">
        <v>3</v>
      </c>
      <c r="P1853">
        <v>1</v>
      </c>
      <c r="Q1853" t="str">
        <f>CONCATENATE(C1853,E1853,G1853,I1853)</f>
        <v>3</v>
      </c>
    </row>
    <row r="1854" spans="1:17" x14ac:dyDescent="0.25">
      <c r="A1854">
        <v>4072</v>
      </c>
      <c r="F1854">
        <v>129.79406399999999</v>
      </c>
      <c r="G1854" s="3">
        <v>3</v>
      </c>
      <c r="P1854">
        <v>1</v>
      </c>
      <c r="Q1854" t="str">
        <f>CONCATENATE(C1854,E1854,G1854,I1854)</f>
        <v>3</v>
      </c>
    </row>
    <row r="1855" spans="1:17" x14ac:dyDescent="0.25">
      <c r="A1855">
        <v>4073</v>
      </c>
      <c r="F1855">
        <v>129.79406399999999</v>
      </c>
      <c r="G1855" s="3">
        <v>3</v>
      </c>
      <c r="P1855">
        <v>1</v>
      </c>
      <c r="Q1855" t="str">
        <f>CONCATENATE(C1855,E1855,G1855,I1855)</f>
        <v>3</v>
      </c>
    </row>
    <row r="1856" spans="1:17" x14ac:dyDescent="0.25">
      <c r="A1856">
        <v>4074</v>
      </c>
      <c r="F1856">
        <v>129.79406399999999</v>
      </c>
      <c r="G1856" s="3">
        <v>3</v>
      </c>
      <c r="P1856">
        <v>1</v>
      </c>
      <c r="Q1856" t="str">
        <f>CONCATENATE(C1856,E1856,G1856,I1856)</f>
        <v>3</v>
      </c>
    </row>
    <row r="1857" spans="1:17" x14ac:dyDescent="0.25">
      <c r="A1857">
        <v>4075</v>
      </c>
      <c r="B1857">
        <v>113.984791</v>
      </c>
      <c r="C1857" s="2">
        <v>1</v>
      </c>
      <c r="F1857">
        <v>129.79406399999999</v>
      </c>
      <c r="G1857" s="3">
        <v>3</v>
      </c>
      <c r="P1857">
        <v>2</v>
      </c>
      <c r="Q1857" t="str">
        <f>CONCATENATE(C1857,E1857,G1857,I1857)</f>
        <v>13</v>
      </c>
    </row>
    <row r="1858" spans="1:17" x14ac:dyDescent="0.25">
      <c r="A1858">
        <v>4076</v>
      </c>
      <c r="B1858">
        <v>113.984791</v>
      </c>
      <c r="C1858" s="2">
        <v>1</v>
      </c>
      <c r="F1858">
        <v>129.79406399999999</v>
      </c>
      <c r="G1858" s="3">
        <v>3</v>
      </c>
      <c r="P1858">
        <v>2</v>
      </c>
      <c r="Q1858" t="str">
        <f>CONCATENATE(C1858,E1858,G1858,I1858)</f>
        <v>13</v>
      </c>
    </row>
    <row r="1859" spans="1:17" x14ac:dyDescent="0.25">
      <c r="A1859">
        <v>4077</v>
      </c>
      <c r="B1859">
        <v>113.984791</v>
      </c>
      <c r="C1859" s="2">
        <v>1</v>
      </c>
      <c r="F1859">
        <v>129.79406399999999</v>
      </c>
      <c r="G1859" s="3">
        <v>3</v>
      </c>
      <c r="P1859">
        <v>2</v>
      </c>
      <c r="Q1859" t="str">
        <f>CONCATENATE(C1859,E1859,G1859,I1859)</f>
        <v>13</v>
      </c>
    </row>
    <row r="1860" spans="1:17" x14ac:dyDescent="0.25">
      <c r="A1860">
        <v>4078</v>
      </c>
      <c r="B1860">
        <v>113.984791</v>
      </c>
      <c r="C1860" s="2">
        <v>1</v>
      </c>
      <c r="F1860">
        <v>129.79406399999999</v>
      </c>
      <c r="G1860" s="3">
        <v>3</v>
      </c>
      <c r="P1860">
        <v>2</v>
      </c>
      <c r="Q1860" t="str">
        <f>CONCATENATE(C1860,E1860,G1860,I1860)</f>
        <v>13</v>
      </c>
    </row>
    <row r="1861" spans="1:17" x14ac:dyDescent="0.25">
      <c r="A1861">
        <v>4079</v>
      </c>
      <c r="B1861">
        <v>113.984791</v>
      </c>
      <c r="C1861" s="2">
        <v>1</v>
      </c>
      <c r="F1861">
        <v>129.72654799999998</v>
      </c>
      <c r="G1861" s="3">
        <v>3</v>
      </c>
      <c r="P1861">
        <v>2</v>
      </c>
      <c r="Q1861" t="str">
        <f>CONCATENATE(C1861,E1861,G1861,I1861)</f>
        <v>13</v>
      </c>
    </row>
    <row r="1862" spans="1:17" x14ac:dyDescent="0.25">
      <c r="A1862">
        <v>4080</v>
      </c>
      <c r="B1862">
        <v>113.984791</v>
      </c>
      <c r="C1862" s="2">
        <v>1</v>
      </c>
      <c r="F1862">
        <v>129.72654799999998</v>
      </c>
      <c r="G1862" s="3">
        <v>3</v>
      </c>
      <c r="P1862">
        <v>2</v>
      </c>
      <c r="Q1862" t="str">
        <f>CONCATENATE(C1862,E1862,G1862,I1862)</f>
        <v>13</v>
      </c>
    </row>
    <row r="1863" spans="1:17" x14ac:dyDescent="0.25">
      <c r="A1863">
        <v>4081</v>
      </c>
      <c r="B1863">
        <v>113.984791</v>
      </c>
      <c r="C1863" s="2">
        <v>1</v>
      </c>
      <c r="F1863">
        <v>129.38874299999998</v>
      </c>
      <c r="G1863" s="3">
        <v>3</v>
      </c>
      <c r="P1863">
        <v>2</v>
      </c>
      <c r="Q1863" t="str">
        <f>CONCATENATE(C1863,E1863,G1863,I1863)</f>
        <v>13</v>
      </c>
    </row>
    <row r="1864" spans="1:17" x14ac:dyDescent="0.25">
      <c r="A1864">
        <v>4082</v>
      </c>
      <c r="B1864">
        <v>113.984791</v>
      </c>
      <c r="C1864" s="2">
        <v>1</v>
      </c>
      <c r="F1864">
        <v>129.38874299999998</v>
      </c>
      <c r="G1864" s="3">
        <v>3</v>
      </c>
      <c r="P1864">
        <v>2</v>
      </c>
      <c r="Q1864" t="str">
        <f>CONCATENATE(C1864,E1864,G1864,I1864)</f>
        <v>13</v>
      </c>
    </row>
    <row r="1865" spans="1:17" x14ac:dyDescent="0.25">
      <c r="A1865">
        <v>4083</v>
      </c>
      <c r="B1865">
        <v>113.984791</v>
      </c>
      <c r="C1865" s="2">
        <v>1</v>
      </c>
      <c r="F1865">
        <v>129.38874299999998</v>
      </c>
      <c r="G1865" s="3">
        <v>3</v>
      </c>
      <c r="P1865">
        <v>2</v>
      </c>
      <c r="Q1865" t="str">
        <f>CONCATENATE(C1865,E1865,G1865,I1865)</f>
        <v>13</v>
      </c>
    </row>
    <row r="1866" spans="1:17" x14ac:dyDescent="0.25">
      <c r="A1866">
        <v>4084</v>
      </c>
      <c r="B1866">
        <v>113.984791</v>
      </c>
      <c r="C1866" s="2">
        <v>1</v>
      </c>
      <c r="P1866">
        <v>1</v>
      </c>
      <c r="Q1866" t="str">
        <f>CONCATENATE(C1866,E1866,G1866,I1866)</f>
        <v>1</v>
      </c>
    </row>
    <row r="1867" spans="1:17" x14ac:dyDescent="0.25">
      <c r="A1867">
        <v>4085</v>
      </c>
      <c r="B1867">
        <v>113.984791</v>
      </c>
      <c r="C1867" s="2">
        <v>1</v>
      </c>
      <c r="P1867">
        <v>1</v>
      </c>
      <c r="Q1867" t="str">
        <f>CONCATENATE(C1867,E1867,G1867,I1867)</f>
        <v>1</v>
      </c>
    </row>
    <row r="1868" spans="1:17" x14ac:dyDescent="0.25">
      <c r="A1868">
        <v>4086</v>
      </c>
      <c r="B1868">
        <v>113.984791</v>
      </c>
      <c r="C1868" s="2">
        <v>1</v>
      </c>
      <c r="H1868">
        <v>120.06526399999998</v>
      </c>
      <c r="I1868" s="1">
        <v>4</v>
      </c>
      <c r="P1868">
        <v>2</v>
      </c>
      <c r="Q1868" t="str">
        <f>CONCATENATE(C1868,E1868,G1868,I1868)</f>
        <v>14</v>
      </c>
    </row>
    <row r="1869" spans="1:17" x14ac:dyDescent="0.25">
      <c r="A1869">
        <v>4087</v>
      </c>
      <c r="B1869">
        <v>113.984791</v>
      </c>
      <c r="C1869" s="2">
        <v>1</v>
      </c>
      <c r="H1869">
        <v>120.06526399999998</v>
      </c>
      <c r="I1869" s="1">
        <v>4</v>
      </c>
      <c r="P1869">
        <v>2</v>
      </c>
      <c r="Q1869" t="str">
        <f>CONCATENATE(C1869,E1869,G1869,I1869)</f>
        <v>14</v>
      </c>
    </row>
    <row r="1870" spans="1:17" x14ac:dyDescent="0.25">
      <c r="A1870">
        <v>4088</v>
      </c>
      <c r="B1870">
        <v>113.984791</v>
      </c>
      <c r="C1870" s="2">
        <v>1</v>
      </c>
      <c r="H1870">
        <v>120.06526399999998</v>
      </c>
      <c r="I1870" s="1">
        <v>4</v>
      </c>
      <c r="P1870">
        <v>2</v>
      </c>
      <c r="Q1870" t="str">
        <f>CONCATENATE(C1870,E1870,G1870,I1870)</f>
        <v>14</v>
      </c>
    </row>
    <row r="1871" spans="1:17" x14ac:dyDescent="0.25">
      <c r="A1871">
        <v>4089</v>
      </c>
      <c r="B1871">
        <v>113.984791</v>
      </c>
      <c r="C1871" s="2">
        <v>1</v>
      </c>
      <c r="H1871">
        <v>120.06526399999998</v>
      </c>
      <c r="I1871" s="1">
        <v>4</v>
      </c>
      <c r="P1871">
        <v>2</v>
      </c>
      <c r="Q1871" t="str">
        <f>CONCATENATE(C1871,E1871,G1871,I1871)</f>
        <v>14</v>
      </c>
    </row>
    <row r="1872" spans="1:17" x14ac:dyDescent="0.25">
      <c r="A1872">
        <v>4090</v>
      </c>
      <c r="H1872">
        <v>120.06526399999998</v>
      </c>
      <c r="I1872" s="1">
        <v>4</v>
      </c>
      <c r="P1872">
        <v>1</v>
      </c>
      <c r="Q1872" t="str">
        <f>CONCATENATE(C1872,E1872,G1872,I1872)</f>
        <v>4</v>
      </c>
    </row>
    <row r="1873" spans="1:17" x14ac:dyDescent="0.25">
      <c r="A1873">
        <v>4091</v>
      </c>
      <c r="H1873">
        <v>120.06526399999998</v>
      </c>
      <c r="I1873" s="1">
        <v>4</v>
      </c>
      <c r="P1873">
        <v>1</v>
      </c>
      <c r="Q1873" t="str">
        <f>CONCATENATE(C1873,E1873,G1873,I1873)</f>
        <v>4</v>
      </c>
    </row>
    <row r="1874" spans="1:17" x14ac:dyDescent="0.25">
      <c r="A1874">
        <v>4092</v>
      </c>
      <c r="D1874">
        <v>104.05321899999998</v>
      </c>
      <c r="E1874" s="4">
        <v>2</v>
      </c>
      <c r="H1874">
        <v>120.06526399999998</v>
      </c>
      <c r="I1874" s="1">
        <v>4</v>
      </c>
      <c r="P1874">
        <v>2</v>
      </c>
      <c r="Q1874" t="str">
        <f>CONCATENATE(C1874,E1874,G1874,I1874)</f>
        <v>24</v>
      </c>
    </row>
    <row r="1875" spans="1:17" x14ac:dyDescent="0.25">
      <c r="A1875">
        <v>4093</v>
      </c>
      <c r="D1875">
        <v>104.05321899999998</v>
      </c>
      <c r="E1875" s="4">
        <v>2</v>
      </c>
      <c r="H1875">
        <v>119.86260299999999</v>
      </c>
      <c r="I1875" s="1">
        <v>4</v>
      </c>
      <c r="P1875">
        <v>2</v>
      </c>
      <c r="Q1875" t="str">
        <f>CONCATENATE(C1875,E1875,G1875,I1875)</f>
        <v>24</v>
      </c>
    </row>
    <row r="1876" spans="1:17" x14ac:dyDescent="0.25">
      <c r="A1876">
        <v>4094</v>
      </c>
      <c r="D1876">
        <v>104.05321899999998</v>
      </c>
      <c r="E1876" s="4">
        <v>2</v>
      </c>
      <c r="H1876">
        <v>119.86260299999999</v>
      </c>
      <c r="I1876" s="1">
        <v>4</v>
      </c>
      <c r="P1876">
        <v>2</v>
      </c>
      <c r="Q1876" t="str">
        <f>CONCATENATE(C1876,E1876,G1876,I1876)</f>
        <v>24</v>
      </c>
    </row>
    <row r="1877" spans="1:17" x14ac:dyDescent="0.25">
      <c r="A1877">
        <v>4095</v>
      </c>
      <c r="D1877">
        <v>104.05321899999998</v>
      </c>
      <c r="E1877" s="4">
        <v>2</v>
      </c>
      <c r="H1877">
        <v>119.86260299999999</v>
      </c>
      <c r="I1877" s="1">
        <v>4</v>
      </c>
      <c r="P1877">
        <v>2</v>
      </c>
      <c r="Q1877" t="str">
        <f>CONCATENATE(C1877,E1877,G1877,I1877)</f>
        <v>24</v>
      </c>
    </row>
    <row r="1878" spans="1:17" x14ac:dyDescent="0.25">
      <c r="A1878">
        <v>4096</v>
      </c>
      <c r="D1878">
        <v>104.05321899999998</v>
      </c>
      <c r="E1878" s="4">
        <v>2</v>
      </c>
      <c r="H1878">
        <v>119.727459</v>
      </c>
      <c r="I1878" s="1">
        <v>4</v>
      </c>
      <c r="P1878">
        <v>2</v>
      </c>
      <c r="Q1878" t="str">
        <f>CONCATENATE(C1878,E1878,G1878,I1878)</f>
        <v>24</v>
      </c>
    </row>
    <row r="1879" spans="1:17" x14ac:dyDescent="0.25">
      <c r="A1879">
        <v>4097</v>
      </c>
      <c r="D1879">
        <v>104.05321899999998</v>
      </c>
      <c r="E1879" s="4">
        <v>2</v>
      </c>
      <c r="H1879">
        <v>119.727459</v>
      </c>
      <c r="I1879" s="1">
        <v>4</v>
      </c>
      <c r="P1879">
        <v>2</v>
      </c>
      <c r="Q1879" t="str">
        <f>CONCATENATE(C1879,E1879,G1879,I1879)</f>
        <v>24</v>
      </c>
    </row>
    <row r="1880" spans="1:17" x14ac:dyDescent="0.25">
      <c r="A1880">
        <v>4098</v>
      </c>
      <c r="D1880">
        <v>104.05321899999998</v>
      </c>
      <c r="E1880" s="4">
        <v>2</v>
      </c>
      <c r="H1880">
        <v>119.727459</v>
      </c>
      <c r="I1880" s="1">
        <v>4</v>
      </c>
      <c r="P1880">
        <v>2</v>
      </c>
      <c r="Q1880" t="str">
        <f>CONCATENATE(C1880,E1880,G1880,I1880)</f>
        <v>24</v>
      </c>
    </row>
    <row r="1881" spans="1:17" x14ac:dyDescent="0.25">
      <c r="A1881">
        <v>4099</v>
      </c>
      <c r="D1881">
        <v>104.05321899999998</v>
      </c>
      <c r="E1881" s="4">
        <v>2</v>
      </c>
      <c r="F1881">
        <v>111.75519599999998</v>
      </c>
      <c r="G1881" s="3">
        <v>3</v>
      </c>
      <c r="H1881">
        <v>119.592316</v>
      </c>
      <c r="I1881" s="1">
        <v>4</v>
      </c>
      <c r="P1881">
        <v>3</v>
      </c>
      <c r="Q1881" t="str">
        <f>CONCATENATE(C1881,E1881,G1881,I1881)</f>
        <v>234</v>
      </c>
    </row>
    <row r="1882" spans="1:17" x14ac:dyDescent="0.25">
      <c r="A1882">
        <v>4100</v>
      </c>
      <c r="D1882">
        <v>104.05321899999998</v>
      </c>
      <c r="E1882" s="4">
        <v>2</v>
      </c>
      <c r="F1882">
        <v>111.75519599999998</v>
      </c>
      <c r="G1882" s="3">
        <v>3</v>
      </c>
      <c r="H1882">
        <v>119.524799</v>
      </c>
      <c r="I1882" s="1">
        <v>4</v>
      </c>
      <c r="P1882">
        <v>3</v>
      </c>
      <c r="Q1882" t="str">
        <f>CONCATENATE(C1882,E1882,G1882,I1882)</f>
        <v>234</v>
      </c>
    </row>
    <row r="1883" spans="1:17" x14ac:dyDescent="0.25">
      <c r="A1883">
        <v>4101</v>
      </c>
      <c r="D1883">
        <v>104.05321899999998</v>
      </c>
      <c r="E1883" s="4">
        <v>2</v>
      </c>
      <c r="F1883">
        <v>111.75519599999998</v>
      </c>
      <c r="G1883" s="3">
        <v>3</v>
      </c>
      <c r="H1883">
        <v>119.45717099999999</v>
      </c>
      <c r="I1883" s="1">
        <v>4</v>
      </c>
      <c r="P1883">
        <v>3</v>
      </c>
      <c r="Q1883" t="str">
        <f>CONCATENATE(C1883,E1883,G1883,I1883)</f>
        <v>234</v>
      </c>
    </row>
    <row r="1884" spans="1:17" x14ac:dyDescent="0.25">
      <c r="A1884">
        <v>4102</v>
      </c>
      <c r="D1884">
        <v>104.05321899999998</v>
      </c>
      <c r="E1884" s="4">
        <v>2</v>
      </c>
      <c r="F1884">
        <v>111.75519599999998</v>
      </c>
      <c r="G1884" s="3">
        <v>3</v>
      </c>
      <c r="H1884">
        <v>118.84919099999999</v>
      </c>
      <c r="I1884" s="1">
        <v>4</v>
      </c>
      <c r="P1884">
        <v>3</v>
      </c>
      <c r="Q1884" t="str">
        <f>CONCATENATE(C1884,E1884,G1884,I1884)</f>
        <v>234</v>
      </c>
    </row>
    <row r="1885" spans="1:17" x14ac:dyDescent="0.25">
      <c r="A1885">
        <v>4103</v>
      </c>
      <c r="D1885">
        <v>104.05321899999998</v>
      </c>
      <c r="E1885" s="4">
        <v>2</v>
      </c>
      <c r="F1885">
        <v>111.75519599999998</v>
      </c>
      <c r="G1885" s="3">
        <v>3</v>
      </c>
      <c r="P1885">
        <v>2</v>
      </c>
      <c r="Q1885" t="str">
        <f>CONCATENATE(C1885,E1885,G1885,I1885)</f>
        <v>23</v>
      </c>
    </row>
    <row r="1886" spans="1:17" x14ac:dyDescent="0.25">
      <c r="A1886">
        <v>4104</v>
      </c>
      <c r="D1886">
        <v>104.05321899999998</v>
      </c>
      <c r="E1886" s="4">
        <v>2</v>
      </c>
      <c r="F1886">
        <v>111.75519599999998</v>
      </c>
      <c r="G1886" s="3">
        <v>3</v>
      </c>
      <c r="P1886">
        <v>2</v>
      </c>
      <c r="Q1886" t="str">
        <f>CONCATENATE(C1886,E1886,G1886,I1886)</f>
        <v>23</v>
      </c>
    </row>
    <row r="1887" spans="1:17" x14ac:dyDescent="0.25">
      <c r="A1887">
        <v>4105</v>
      </c>
      <c r="F1887">
        <v>111.75519599999998</v>
      </c>
      <c r="G1887" s="3">
        <v>3</v>
      </c>
      <c r="P1887">
        <v>1</v>
      </c>
      <c r="Q1887" t="str">
        <f>CONCATENATE(C1887,E1887,G1887,I1887)</f>
        <v>3</v>
      </c>
    </row>
    <row r="1888" spans="1:17" x14ac:dyDescent="0.25">
      <c r="A1888">
        <v>4106</v>
      </c>
      <c r="F1888">
        <v>111.75519599999998</v>
      </c>
      <c r="G1888" s="3">
        <v>3</v>
      </c>
      <c r="P1888">
        <v>1</v>
      </c>
      <c r="Q1888" t="str">
        <f>CONCATENATE(C1888,E1888,G1888,I1888)</f>
        <v>3</v>
      </c>
    </row>
    <row r="1889" spans="1:17" x14ac:dyDescent="0.25">
      <c r="A1889">
        <v>4107</v>
      </c>
      <c r="F1889">
        <v>111.55253399999999</v>
      </c>
      <c r="G1889" s="3">
        <v>3</v>
      </c>
      <c r="P1889">
        <v>1</v>
      </c>
      <c r="Q1889" t="str">
        <f>CONCATENATE(C1889,E1889,G1889,I1889)</f>
        <v>3</v>
      </c>
    </row>
    <row r="1890" spans="1:17" x14ac:dyDescent="0.25">
      <c r="A1890">
        <v>4108</v>
      </c>
      <c r="F1890">
        <v>111.55253399999999</v>
      </c>
      <c r="G1890" s="3">
        <v>3</v>
      </c>
      <c r="P1890">
        <v>1</v>
      </c>
      <c r="Q1890" t="str">
        <f>CONCATENATE(C1890,E1890,G1890,I1890)</f>
        <v>3</v>
      </c>
    </row>
    <row r="1891" spans="1:17" x14ac:dyDescent="0.25">
      <c r="A1891">
        <v>4109</v>
      </c>
      <c r="F1891">
        <v>111.55253399999999</v>
      </c>
      <c r="G1891" s="3">
        <v>3</v>
      </c>
      <c r="P1891">
        <v>1</v>
      </c>
      <c r="Q1891" t="str">
        <f>CONCATENATE(C1891,E1891,G1891,I1891)</f>
        <v>3</v>
      </c>
    </row>
    <row r="1892" spans="1:17" x14ac:dyDescent="0.25">
      <c r="A1892">
        <v>4110</v>
      </c>
      <c r="B1892">
        <v>91.959790999999996</v>
      </c>
      <c r="C1892" s="2">
        <v>1</v>
      </c>
      <c r="F1892">
        <v>111.55253399999999</v>
      </c>
      <c r="G1892" s="3">
        <v>3</v>
      </c>
      <c r="P1892">
        <v>2</v>
      </c>
      <c r="Q1892" t="str">
        <f>CONCATENATE(C1892,E1892,G1892,I1892)</f>
        <v>13</v>
      </c>
    </row>
    <row r="1893" spans="1:17" x14ac:dyDescent="0.25">
      <c r="A1893">
        <v>4111</v>
      </c>
      <c r="B1893">
        <v>91.959790999999996</v>
      </c>
      <c r="C1893" s="2">
        <v>1</v>
      </c>
      <c r="F1893">
        <v>111.41739099999999</v>
      </c>
      <c r="G1893" s="3">
        <v>3</v>
      </c>
      <c r="P1893">
        <v>2</v>
      </c>
      <c r="Q1893" t="str">
        <f>CONCATENATE(C1893,E1893,G1893,I1893)</f>
        <v>13</v>
      </c>
    </row>
    <row r="1894" spans="1:17" x14ac:dyDescent="0.25">
      <c r="A1894">
        <v>4112</v>
      </c>
      <c r="B1894">
        <v>91.959790999999996</v>
      </c>
      <c r="C1894" s="2">
        <v>1</v>
      </c>
      <c r="F1894">
        <v>111.41739099999999</v>
      </c>
      <c r="G1894" s="3">
        <v>3</v>
      </c>
      <c r="P1894">
        <v>2</v>
      </c>
      <c r="Q1894" t="str">
        <f>CONCATENATE(C1894,E1894,G1894,I1894)</f>
        <v>13</v>
      </c>
    </row>
    <row r="1895" spans="1:17" x14ac:dyDescent="0.25">
      <c r="A1895">
        <v>4113</v>
      </c>
      <c r="B1895">
        <v>91.959790999999996</v>
      </c>
      <c r="C1895" s="2">
        <v>1</v>
      </c>
      <c r="F1895">
        <v>111.14721499999999</v>
      </c>
      <c r="G1895" s="3">
        <v>3</v>
      </c>
      <c r="P1895">
        <v>2</v>
      </c>
      <c r="Q1895" t="str">
        <f>CONCATENATE(C1895,E1895,G1895,I1895)</f>
        <v>13</v>
      </c>
    </row>
    <row r="1896" spans="1:17" x14ac:dyDescent="0.25">
      <c r="A1896">
        <v>4114</v>
      </c>
      <c r="B1896">
        <v>91.959790999999996</v>
      </c>
      <c r="C1896" s="2">
        <v>1</v>
      </c>
      <c r="F1896">
        <v>111.14721499999999</v>
      </c>
      <c r="G1896" s="3">
        <v>3</v>
      </c>
      <c r="P1896">
        <v>2</v>
      </c>
      <c r="Q1896" t="str">
        <f>CONCATENATE(C1896,E1896,G1896,I1896)</f>
        <v>13</v>
      </c>
    </row>
    <row r="1897" spans="1:17" x14ac:dyDescent="0.25">
      <c r="A1897">
        <v>4115</v>
      </c>
      <c r="B1897">
        <v>91.959790999999996</v>
      </c>
      <c r="C1897" s="2">
        <v>1</v>
      </c>
      <c r="F1897">
        <v>110.876926</v>
      </c>
      <c r="G1897" s="3">
        <v>3</v>
      </c>
      <c r="P1897">
        <v>2</v>
      </c>
      <c r="Q1897" t="str">
        <f>CONCATENATE(C1897,E1897,G1897,I1897)</f>
        <v>13</v>
      </c>
    </row>
    <row r="1898" spans="1:17" x14ac:dyDescent="0.25">
      <c r="A1898">
        <v>4116</v>
      </c>
      <c r="B1898">
        <v>91.959790999999996</v>
      </c>
      <c r="C1898" s="2">
        <v>1</v>
      </c>
      <c r="P1898">
        <v>1</v>
      </c>
      <c r="Q1898" t="str">
        <f>CONCATENATE(C1898,E1898,G1898,I1898)</f>
        <v>1</v>
      </c>
    </row>
    <row r="1899" spans="1:17" x14ac:dyDescent="0.25">
      <c r="A1899">
        <v>4117</v>
      </c>
      <c r="B1899">
        <v>91.959790999999996</v>
      </c>
      <c r="C1899" s="2">
        <v>1</v>
      </c>
      <c r="P1899">
        <v>1</v>
      </c>
      <c r="Q1899" t="str">
        <f>CONCATENATE(C1899,E1899,G1899,I1899)</f>
        <v>1</v>
      </c>
    </row>
    <row r="1900" spans="1:17" x14ac:dyDescent="0.25">
      <c r="A1900">
        <v>4118</v>
      </c>
      <c r="B1900">
        <v>91.959790999999996</v>
      </c>
      <c r="C1900" s="2">
        <v>1</v>
      </c>
      <c r="P1900">
        <v>1</v>
      </c>
      <c r="Q1900" t="str">
        <f>CONCATENATE(C1900,E1900,G1900,I1900)</f>
        <v>1</v>
      </c>
    </row>
    <row r="1901" spans="1:17" x14ac:dyDescent="0.25">
      <c r="A1901">
        <v>4119</v>
      </c>
      <c r="B1901">
        <v>91.959790999999996</v>
      </c>
      <c r="C1901" s="2">
        <v>1</v>
      </c>
      <c r="H1901">
        <v>100.134714</v>
      </c>
      <c r="I1901" s="1">
        <v>4</v>
      </c>
      <c r="P1901">
        <v>2</v>
      </c>
      <c r="Q1901" t="str">
        <f>CONCATENATE(C1901,E1901,G1901,I1901)</f>
        <v>14</v>
      </c>
    </row>
    <row r="1902" spans="1:17" x14ac:dyDescent="0.25">
      <c r="A1902">
        <v>4120</v>
      </c>
      <c r="B1902">
        <v>91.959790999999996</v>
      </c>
      <c r="C1902" s="2">
        <v>1</v>
      </c>
      <c r="H1902">
        <v>100.134714</v>
      </c>
      <c r="I1902" s="1">
        <v>4</v>
      </c>
      <c r="P1902">
        <v>2</v>
      </c>
      <c r="Q1902" t="str">
        <f>CONCATENATE(C1902,E1902,G1902,I1902)</f>
        <v>14</v>
      </c>
    </row>
    <row r="1903" spans="1:17" x14ac:dyDescent="0.25">
      <c r="A1903">
        <v>4121</v>
      </c>
      <c r="B1903">
        <v>91.959790999999996</v>
      </c>
      <c r="C1903" s="2">
        <v>1</v>
      </c>
      <c r="H1903">
        <v>100.134714</v>
      </c>
      <c r="I1903" s="1">
        <v>4</v>
      </c>
      <c r="P1903">
        <v>2</v>
      </c>
      <c r="Q1903" t="str">
        <f>CONCATENATE(C1903,E1903,G1903,I1903)</f>
        <v>14</v>
      </c>
    </row>
    <row r="1904" spans="1:17" x14ac:dyDescent="0.25">
      <c r="A1904">
        <v>4122</v>
      </c>
      <c r="B1904">
        <v>91.959790999999996</v>
      </c>
      <c r="C1904" s="2">
        <v>1</v>
      </c>
      <c r="H1904">
        <v>100.134714</v>
      </c>
      <c r="I1904" s="1">
        <v>4</v>
      </c>
      <c r="P1904">
        <v>2</v>
      </c>
      <c r="Q1904" t="str">
        <f>CONCATENATE(C1904,E1904,G1904,I1904)</f>
        <v>14</v>
      </c>
    </row>
    <row r="1905" spans="1:17" x14ac:dyDescent="0.25">
      <c r="A1905">
        <v>4123</v>
      </c>
      <c r="B1905">
        <v>91.959790999999996</v>
      </c>
      <c r="C1905" s="2">
        <v>1</v>
      </c>
      <c r="H1905">
        <v>100.134714</v>
      </c>
      <c r="I1905" s="1">
        <v>4</v>
      </c>
      <c r="P1905">
        <v>2</v>
      </c>
      <c r="Q1905" t="str">
        <f>CONCATENATE(C1905,E1905,G1905,I1905)</f>
        <v>14</v>
      </c>
    </row>
    <row r="1906" spans="1:17" x14ac:dyDescent="0.25">
      <c r="A1906">
        <v>4124</v>
      </c>
      <c r="B1906">
        <v>91.689614999999989</v>
      </c>
      <c r="C1906" s="2">
        <v>1</v>
      </c>
      <c r="H1906">
        <v>100.134714</v>
      </c>
      <c r="I1906" s="1">
        <v>4</v>
      </c>
      <c r="P1906">
        <v>2</v>
      </c>
      <c r="Q1906" t="str">
        <f>CONCATENATE(C1906,E1906,G1906,I1906)</f>
        <v>14</v>
      </c>
    </row>
    <row r="1907" spans="1:17" x14ac:dyDescent="0.25">
      <c r="A1907">
        <v>4125</v>
      </c>
      <c r="H1907">
        <v>100.134714</v>
      </c>
      <c r="I1907" s="1">
        <v>4</v>
      </c>
      <c r="P1907">
        <v>1</v>
      </c>
      <c r="Q1907" t="str">
        <f>CONCATENATE(C1907,E1907,G1907,I1907)</f>
        <v>4</v>
      </c>
    </row>
    <row r="1908" spans="1:17" x14ac:dyDescent="0.25">
      <c r="A1908">
        <v>4126</v>
      </c>
      <c r="H1908">
        <v>100.134714</v>
      </c>
      <c r="I1908" s="1">
        <v>4</v>
      </c>
      <c r="P1908">
        <v>1</v>
      </c>
      <c r="Q1908" t="str">
        <f>CONCATENATE(C1908,E1908,G1908,I1908)</f>
        <v>4</v>
      </c>
    </row>
    <row r="1909" spans="1:17" x14ac:dyDescent="0.25">
      <c r="A1909">
        <v>4127</v>
      </c>
      <c r="D1909">
        <v>82.028329999999983</v>
      </c>
      <c r="E1909" s="4">
        <v>2</v>
      </c>
      <c r="H1909">
        <v>100.134714</v>
      </c>
      <c r="I1909" s="1">
        <v>4</v>
      </c>
      <c r="P1909">
        <v>2</v>
      </c>
      <c r="Q1909" t="str">
        <f>CONCATENATE(C1909,E1909,G1909,I1909)</f>
        <v>24</v>
      </c>
    </row>
    <row r="1910" spans="1:17" x14ac:dyDescent="0.25">
      <c r="A1910">
        <v>4128</v>
      </c>
      <c r="D1910">
        <v>82.028329999999983</v>
      </c>
      <c r="E1910" s="4">
        <v>2</v>
      </c>
      <c r="H1910">
        <v>100.134714</v>
      </c>
      <c r="I1910" s="1">
        <v>4</v>
      </c>
      <c r="P1910">
        <v>2</v>
      </c>
      <c r="Q1910" t="str">
        <f>CONCATENATE(C1910,E1910,G1910,I1910)</f>
        <v>24</v>
      </c>
    </row>
    <row r="1911" spans="1:17" x14ac:dyDescent="0.25">
      <c r="A1911">
        <v>4129</v>
      </c>
      <c r="D1911">
        <v>82.028329999999983</v>
      </c>
      <c r="E1911" s="4">
        <v>2</v>
      </c>
      <c r="H1911">
        <v>100.134714</v>
      </c>
      <c r="I1911" s="1">
        <v>4</v>
      </c>
      <c r="P1911">
        <v>2</v>
      </c>
      <c r="Q1911" t="str">
        <f>CONCATENATE(C1911,E1911,G1911,I1911)</f>
        <v>24</v>
      </c>
    </row>
    <row r="1912" spans="1:17" x14ac:dyDescent="0.25">
      <c r="A1912">
        <v>4130</v>
      </c>
      <c r="D1912">
        <v>82.028329999999983</v>
      </c>
      <c r="E1912" s="4">
        <v>2</v>
      </c>
      <c r="H1912">
        <v>99.932054999999991</v>
      </c>
      <c r="I1912" s="1">
        <v>4</v>
      </c>
      <c r="P1912">
        <v>2</v>
      </c>
      <c r="Q1912" t="str">
        <f>CONCATENATE(C1912,E1912,G1912,I1912)</f>
        <v>24</v>
      </c>
    </row>
    <row r="1913" spans="1:17" x14ac:dyDescent="0.25">
      <c r="A1913">
        <v>4131</v>
      </c>
      <c r="D1913">
        <v>82.028329999999983</v>
      </c>
      <c r="E1913" s="4">
        <v>2</v>
      </c>
      <c r="H1913">
        <v>99.932054999999991</v>
      </c>
      <c r="I1913" s="1">
        <v>4</v>
      </c>
      <c r="P1913">
        <v>2</v>
      </c>
      <c r="Q1913" t="str">
        <f>CONCATENATE(C1913,E1913,G1913,I1913)</f>
        <v>24</v>
      </c>
    </row>
    <row r="1914" spans="1:17" x14ac:dyDescent="0.25">
      <c r="A1914">
        <v>4132</v>
      </c>
      <c r="D1914">
        <v>82.028329999999983</v>
      </c>
      <c r="E1914" s="4">
        <v>2</v>
      </c>
      <c r="F1914">
        <v>90.811234999999982</v>
      </c>
      <c r="G1914" s="3">
        <v>3</v>
      </c>
      <c r="H1914">
        <v>99.796910999999994</v>
      </c>
      <c r="I1914" s="1">
        <v>4</v>
      </c>
      <c r="P1914">
        <v>3</v>
      </c>
      <c r="Q1914" t="str">
        <f>CONCATENATE(C1914,E1914,G1914,I1914)</f>
        <v>234</v>
      </c>
    </row>
    <row r="1915" spans="1:17" x14ac:dyDescent="0.25">
      <c r="A1915">
        <v>4133</v>
      </c>
      <c r="D1915">
        <v>82.028329999999983</v>
      </c>
      <c r="E1915" s="4">
        <v>2</v>
      </c>
      <c r="F1915">
        <v>90.811234999999982</v>
      </c>
      <c r="G1915" s="3">
        <v>3</v>
      </c>
      <c r="H1915">
        <v>99.729394999999982</v>
      </c>
      <c r="I1915" s="1">
        <v>4</v>
      </c>
      <c r="P1915">
        <v>3</v>
      </c>
      <c r="Q1915" t="str">
        <f>CONCATENATE(C1915,E1915,G1915,I1915)</f>
        <v>234</v>
      </c>
    </row>
    <row r="1916" spans="1:17" x14ac:dyDescent="0.25">
      <c r="A1916">
        <v>4134</v>
      </c>
      <c r="D1916">
        <v>82.028329999999983</v>
      </c>
      <c r="E1916" s="4">
        <v>2</v>
      </c>
      <c r="F1916">
        <v>90.811234999999982</v>
      </c>
      <c r="G1916" s="3">
        <v>3</v>
      </c>
      <c r="H1916">
        <v>99.729394999999982</v>
      </c>
      <c r="I1916" s="1">
        <v>4</v>
      </c>
      <c r="P1916">
        <v>3</v>
      </c>
      <c r="Q1916" t="str">
        <f>CONCATENATE(C1916,E1916,G1916,I1916)</f>
        <v>234</v>
      </c>
    </row>
    <row r="1917" spans="1:17" x14ac:dyDescent="0.25">
      <c r="A1917">
        <v>4135</v>
      </c>
      <c r="D1917">
        <v>82.028329999999983</v>
      </c>
      <c r="E1917" s="4">
        <v>2</v>
      </c>
      <c r="F1917">
        <v>90.811234999999982</v>
      </c>
      <c r="G1917" s="3">
        <v>3</v>
      </c>
      <c r="P1917">
        <v>2</v>
      </c>
      <c r="Q1917" t="str">
        <f>CONCATENATE(C1917,E1917,G1917,I1917)</f>
        <v>23</v>
      </c>
    </row>
    <row r="1918" spans="1:17" x14ac:dyDescent="0.25">
      <c r="A1918">
        <v>4136</v>
      </c>
      <c r="D1918">
        <v>82.028329999999983</v>
      </c>
      <c r="E1918" s="4">
        <v>2</v>
      </c>
      <c r="F1918">
        <v>90.811234999999982</v>
      </c>
      <c r="G1918" s="3">
        <v>3</v>
      </c>
      <c r="P1918">
        <v>2</v>
      </c>
      <c r="Q1918" t="str">
        <f>CONCATENATE(C1918,E1918,G1918,I1918)</f>
        <v>23</v>
      </c>
    </row>
    <row r="1919" spans="1:17" x14ac:dyDescent="0.25">
      <c r="A1919">
        <v>4137</v>
      </c>
      <c r="D1919">
        <v>82.028329999999983</v>
      </c>
      <c r="E1919" s="4">
        <v>2</v>
      </c>
      <c r="F1919">
        <v>90.811234999999982</v>
      </c>
      <c r="G1919" s="3">
        <v>3</v>
      </c>
      <c r="P1919">
        <v>2</v>
      </c>
      <c r="Q1919" t="str">
        <f>CONCATENATE(C1919,E1919,G1919,I1919)</f>
        <v>23</v>
      </c>
    </row>
    <row r="1920" spans="1:17" x14ac:dyDescent="0.25">
      <c r="A1920">
        <v>4138</v>
      </c>
      <c r="D1920">
        <v>82.028329999999983</v>
      </c>
      <c r="E1920" s="4">
        <v>2</v>
      </c>
      <c r="F1920">
        <v>90.811234999999982</v>
      </c>
      <c r="G1920" s="3">
        <v>3</v>
      </c>
      <c r="P1920">
        <v>2</v>
      </c>
      <c r="Q1920" t="str">
        <f>CONCATENATE(C1920,E1920,G1920,I1920)</f>
        <v>23</v>
      </c>
    </row>
    <row r="1921" spans="1:17" x14ac:dyDescent="0.25">
      <c r="A1921">
        <v>4139</v>
      </c>
      <c r="D1921">
        <v>82.028329999999983</v>
      </c>
      <c r="E1921" s="4">
        <v>2</v>
      </c>
      <c r="F1921">
        <v>90.811234999999982</v>
      </c>
      <c r="G1921" s="3">
        <v>3</v>
      </c>
      <c r="P1921">
        <v>2</v>
      </c>
      <c r="Q1921" t="str">
        <f>CONCATENATE(C1921,E1921,G1921,I1921)</f>
        <v>23</v>
      </c>
    </row>
    <row r="1922" spans="1:17" x14ac:dyDescent="0.25">
      <c r="A1922">
        <v>4140</v>
      </c>
      <c r="D1922">
        <v>82.028329999999983</v>
      </c>
      <c r="E1922" s="4">
        <v>2</v>
      </c>
      <c r="F1922">
        <v>90.811234999999982</v>
      </c>
      <c r="G1922" s="3">
        <v>3</v>
      </c>
      <c r="P1922">
        <v>2</v>
      </c>
      <c r="Q1922" t="str">
        <f>CONCATENATE(C1922,E1922,G1922,I1922)</f>
        <v>23</v>
      </c>
    </row>
    <row r="1923" spans="1:17" x14ac:dyDescent="0.25">
      <c r="A1923">
        <v>4141</v>
      </c>
      <c r="D1923">
        <v>82.028329999999983</v>
      </c>
      <c r="E1923" s="4">
        <v>2</v>
      </c>
      <c r="F1923">
        <v>90.811234999999982</v>
      </c>
      <c r="G1923" s="3">
        <v>3</v>
      </c>
      <c r="P1923">
        <v>2</v>
      </c>
      <c r="Q1923" t="str">
        <f>CONCATENATE(C1923,E1923,G1923,I1923)</f>
        <v>23</v>
      </c>
    </row>
    <row r="1924" spans="1:17" x14ac:dyDescent="0.25">
      <c r="A1924">
        <v>4142</v>
      </c>
      <c r="F1924">
        <v>90.811234999999982</v>
      </c>
      <c r="G1924" s="3">
        <v>3</v>
      </c>
      <c r="P1924">
        <v>1</v>
      </c>
      <c r="Q1924" t="str">
        <f>CONCATENATE(C1924,E1924,G1924,I1924)</f>
        <v>3</v>
      </c>
    </row>
    <row r="1925" spans="1:17" x14ac:dyDescent="0.25">
      <c r="A1925">
        <v>4143</v>
      </c>
      <c r="F1925">
        <v>90.811234999999982</v>
      </c>
      <c r="G1925" s="3">
        <v>3</v>
      </c>
      <c r="P1925">
        <v>1</v>
      </c>
      <c r="Q1925" t="str">
        <f>CONCATENATE(C1925,E1925,G1925,I1925)</f>
        <v>3</v>
      </c>
    </row>
    <row r="1926" spans="1:17" x14ac:dyDescent="0.25">
      <c r="A1926">
        <v>4144</v>
      </c>
      <c r="B1926">
        <v>72.434670999999994</v>
      </c>
      <c r="C1926" s="2">
        <v>1</v>
      </c>
      <c r="F1926">
        <v>90.811234999999982</v>
      </c>
      <c r="G1926" s="3">
        <v>3</v>
      </c>
      <c r="P1926">
        <v>2</v>
      </c>
      <c r="Q1926" t="str">
        <f>CONCATENATE(C1926,E1926,G1926,I1926)</f>
        <v>13</v>
      </c>
    </row>
    <row r="1927" spans="1:17" x14ac:dyDescent="0.25">
      <c r="A1927">
        <v>4145</v>
      </c>
      <c r="B1927">
        <v>72.434670999999994</v>
      </c>
      <c r="C1927" s="2">
        <v>1</v>
      </c>
      <c r="F1927">
        <v>90.743718999999999</v>
      </c>
      <c r="G1927" s="3">
        <v>3</v>
      </c>
      <c r="P1927">
        <v>2</v>
      </c>
      <c r="Q1927" t="str">
        <f>CONCATENATE(C1927,E1927,G1927,I1927)</f>
        <v>13</v>
      </c>
    </row>
    <row r="1928" spans="1:17" x14ac:dyDescent="0.25">
      <c r="A1928">
        <v>4146</v>
      </c>
      <c r="B1928">
        <v>72.434670999999994</v>
      </c>
      <c r="C1928" s="2">
        <v>1</v>
      </c>
      <c r="F1928">
        <v>90.405912000000001</v>
      </c>
      <c r="G1928" s="3">
        <v>3</v>
      </c>
      <c r="P1928">
        <v>2</v>
      </c>
      <c r="Q1928" t="str">
        <f>CONCATENATE(C1928,E1928,G1928,I1928)</f>
        <v>13</v>
      </c>
    </row>
    <row r="1929" spans="1:17" x14ac:dyDescent="0.25">
      <c r="A1929">
        <v>4147</v>
      </c>
      <c r="B1929">
        <v>72.434670999999994</v>
      </c>
      <c r="C1929" s="2">
        <v>1</v>
      </c>
      <c r="F1929">
        <v>90.405912000000001</v>
      </c>
      <c r="G1929" s="3">
        <v>3</v>
      </c>
      <c r="P1929">
        <v>2</v>
      </c>
      <c r="Q1929" t="str">
        <f>CONCATENATE(C1929,E1929,G1929,I1929)</f>
        <v>13</v>
      </c>
    </row>
    <row r="1930" spans="1:17" x14ac:dyDescent="0.25">
      <c r="A1930">
        <v>4148</v>
      </c>
      <c r="B1930">
        <v>72.434670999999994</v>
      </c>
      <c r="C1930" s="2">
        <v>1</v>
      </c>
      <c r="F1930">
        <v>90.000592999999995</v>
      </c>
      <c r="G1930" s="3">
        <v>3</v>
      </c>
      <c r="P1930">
        <v>2</v>
      </c>
      <c r="Q1930" t="str">
        <f>CONCATENATE(C1930,E1930,G1930,I1930)</f>
        <v>13</v>
      </c>
    </row>
    <row r="1931" spans="1:17" x14ac:dyDescent="0.25">
      <c r="A1931">
        <v>4149</v>
      </c>
      <c r="B1931">
        <v>72.434670999999994</v>
      </c>
      <c r="C1931" s="2">
        <v>1</v>
      </c>
      <c r="P1931">
        <v>1</v>
      </c>
      <c r="Q1931" t="str">
        <f>CONCATENATE(C1931,E1931,G1931,I1931)</f>
        <v>1</v>
      </c>
    </row>
    <row r="1932" spans="1:17" x14ac:dyDescent="0.25">
      <c r="A1932">
        <v>4150</v>
      </c>
      <c r="B1932">
        <v>72.434670999999994</v>
      </c>
      <c r="C1932" s="2">
        <v>1</v>
      </c>
      <c r="P1932">
        <v>1</v>
      </c>
      <c r="Q1932" t="str">
        <f>CONCATENATE(C1932,E1932,G1932,I1932)</f>
        <v>1</v>
      </c>
    </row>
    <row r="1933" spans="1:17" x14ac:dyDescent="0.25">
      <c r="A1933">
        <v>4151</v>
      </c>
      <c r="B1933">
        <v>72.434670999999994</v>
      </c>
      <c r="C1933" s="2">
        <v>1</v>
      </c>
      <c r="P1933">
        <v>1</v>
      </c>
      <c r="Q1933" t="str">
        <f>CONCATENATE(C1933,E1933,G1933,I1933)</f>
        <v>1</v>
      </c>
    </row>
    <row r="1934" spans="1:17" x14ac:dyDescent="0.25">
      <c r="A1934">
        <v>4152</v>
      </c>
      <c r="B1934">
        <v>72.434670999999994</v>
      </c>
      <c r="C1934" s="2">
        <v>1</v>
      </c>
      <c r="H1934">
        <v>79.798845</v>
      </c>
      <c r="I1934" s="1">
        <v>4</v>
      </c>
      <c r="P1934">
        <v>2</v>
      </c>
      <c r="Q1934" t="str">
        <f>CONCATENATE(C1934,E1934,G1934,I1934)</f>
        <v>14</v>
      </c>
    </row>
    <row r="1935" spans="1:17" x14ac:dyDescent="0.25">
      <c r="A1935">
        <v>4153</v>
      </c>
      <c r="B1935">
        <v>72.434670999999994</v>
      </c>
      <c r="C1935" s="2">
        <v>1</v>
      </c>
      <c r="H1935">
        <v>79.798845</v>
      </c>
      <c r="I1935" s="1">
        <v>4</v>
      </c>
      <c r="P1935">
        <v>2</v>
      </c>
      <c r="Q1935" t="str">
        <f>CONCATENATE(C1935,E1935,G1935,I1935)</f>
        <v>14</v>
      </c>
    </row>
    <row r="1936" spans="1:17" x14ac:dyDescent="0.25">
      <c r="A1936">
        <v>4154</v>
      </c>
      <c r="B1936">
        <v>72.434670999999994</v>
      </c>
      <c r="C1936" s="2">
        <v>1</v>
      </c>
      <c r="H1936">
        <v>79.798845</v>
      </c>
      <c r="I1936" s="1">
        <v>4</v>
      </c>
      <c r="P1936">
        <v>2</v>
      </c>
      <c r="Q1936" t="str">
        <f>CONCATENATE(C1936,E1936,G1936,I1936)</f>
        <v>14</v>
      </c>
    </row>
    <row r="1937" spans="1:17" x14ac:dyDescent="0.25">
      <c r="A1937">
        <v>4155</v>
      </c>
      <c r="B1937">
        <v>72.434670999999994</v>
      </c>
      <c r="C1937" s="2">
        <v>1</v>
      </c>
      <c r="H1937">
        <v>79.798845</v>
      </c>
      <c r="I1937" s="1">
        <v>4</v>
      </c>
      <c r="P1937">
        <v>2</v>
      </c>
      <c r="Q1937" t="str">
        <f>CONCATENATE(C1937,E1937,G1937,I1937)</f>
        <v>14</v>
      </c>
    </row>
    <row r="1938" spans="1:17" x14ac:dyDescent="0.25">
      <c r="A1938">
        <v>4156</v>
      </c>
      <c r="B1938">
        <v>72.434670999999994</v>
      </c>
      <c r="C1938" s="2">
        <v>1</v>
      </c>
      <c r="H1938">
        <v>79.798845</v>
      </c>
      <c r="I1938" s="1">
        <v>4</v>
      </c>
      <c r="P1938">
        <v>2</v>
      </c>
      <c r="Q1938" t="str">
        <f>CONCATENATE(C1938,E1938,G1938,I1938)</f>
        <v>14</v>
      </c>
    </row>
    <row r="1939" spans="1:17" x14ac:dyDescent="0.25">
      <c r="A1939">
        <v>4157</v>
      </c>
      <c r="B1939">
        <v>72.434670999999994</v>
      </c>
      <c r="C1939" s="2">
        <v>1</v>
      </c>
      <c r="H1939">
        <v>79.798845</v>
      </c>
      <c r="I1939" s="1">
        <v>4</v>
      </c>
      <c r="P1939">
        <v>2</v>
      </c>
      <c r="Q1939" t="str">
        <f>CONCATENATE(C1939,E1939,G1939,I1939)</f>
        <v>14</v>
      </c>
    </row>
    <row r="1940" spans="1:17" x14ac:dyDescent="0.25">
      <c r="A1940">
        <v>4158</v>
      </c>
      <c r="B1940">
        <v>72.434670999999994</v>
      </c>
      <c r="C1940" s="2">
        <v>1</v>
      </c>
      <c r="H1940">
        <v>79.798845</v>
      </c>
      <c r="I1940" s="1">
        <v>4</v>
      </c>
      <c r="P1940">
        <v>2</v>
      </c>
      <c r="Q1940" t="str">
        <f>CONCATENATE(C1940,E1940,G1940,I1940)</f>
        <v>14</v>
      </c>
    </row>
    <row r="1941" spans="1:17" x14ac:dyDescent="0.25">
      <c r="A1941">
        <v>4159</v>
      </c>
      <c r="B1941">
        <v>72.434670999999994</v>
      </c>
      <c r="C1941" s="2">
        <v>1</v>
      </c>
      <c r="H1941">
        <v>79.798845</v>
      </c>
      <c r="I1941" s="1">
        <v>4</v>
      </c>
      <c r="P1941">
        <v>2</v>
      </c>
      <c r="Q1941" t="str">
        <f>CONCATENATE(C1941,E1941,G1941,I1941)</f>
        <v>14</v>
      </c>
    </row>
    <row r="1942" spans="1:17" x14ac:dyDescent="0.25">
      <c r="A1942">
        <v>4160</v>
      </c>
      <c r="H1942">
        <v>79.798845</v>
      </c>
      <c r="I1942" s="1">
        <v>4</v>
      </c>
      <c r="P1942">
        <v>1</v>
      </c>
      <c r="Q1942" t="str">
        <f>CONCATENATE(C1942,E1942,G1942,I1942)</f>
        <v>4</v>
      </c>
    </row>
    <row r="1943" spans="1:17" x14ac:dyDescent="0.25">
      <c r="A1943">
        <v>4161</v>
      </c>
      <c r="H1943">
        <v>79.798845</v>
      </c>
      <c r="I1943" s="1">
        <v>4</v>
      </c>
      <c r="P1943">
        <v>1</v>
      </c>
      <c r="Q1943" t="str">
        <f>CONCATENATE(C1943,E1943,G1943,I1943)</f>
        <v>4</v>
      </c>
    </row>
    <row r="1944" spans="1:17" x14ac:dyDescent="0.25">
      <c r="A1944">
        <v>4162</v>
      </c>
      <c r="H1944">
        <v>79.798845</v>
      </c>
      <c r="I1944" s="1">
        <v>4</v>
      </c>
      <c r="P1944">
        <v>1</v>
      </c>
      <c r="Q1944" t="str">
        <f>CONCATENATE(C1944,E1944,G1944,I1944)</f>
        <v>4</v>
      </c>
    </row>
    <row r="1945" spans="1:17" x14ac:dyDescent="0.25">
      <c r="A1945">
        <v>4163</v>
      </c>
      <c r="H1945">
        <v>79.798845</v>
      </c>
      <c r="I1945" s="1">
        <v>4</v>
      </c>
      <c r="P1945">
        <v>1</v>
      </c>
      <c r="Q1945" t="str">
        <f>CONCATENATE(C1945,E1945,G1945,I1945)</f>
        <v>4</v>
      </c>
    </row>
    <row r="1946" spans="1:17" x14ac:dyDescent="0.25">
      <c r="A1946">
        <v>4164</v>
      </c>
      <c r="H1946">
        <v>79.798845</v>
      </c>
      <c r="I1946" s="1">
        <v>4</v>
      </c>
      <c r="P1946">
        <v>1</v>
      </c>
      <c r="Q1946" t="str">
        <f>CONCATENATE(C1946,E1946,G1946,I1946)</f>
        <v>4</v>
      </c>
    </row>
    <row r="1947" spans="1:17" x14ac:dyDescent="0.25">
      <c r="A1947">
        <v>4165</v>
      </c>
      <c r="D1947">
        <v>63.719285999999997</v>
      </c>
      <c r="E1947" s="4">
        <v>2</v>
      </c>
      <c r="H1947">
        <v>79.798845</v>
      </c>
      <c r="I1947" s="1">
        <v>4</v>
      </c>
      <c r="P1947">
        <v>2</v>
      </c>
      <c r="Q1947" t="str">
        <f>CONCATENATE(C1947,E1947,G1947,I1947)</f>
        <v>24</v>
      </c>
    </row>
    <row r="1948" spans="1:17" x14ac:dyDescent="0.25">
      <c r="A1948">
        <v>4166</v>
      </c>
      <c r="D1948">
        <v>63.719285999999997</v>
      </c>
      <c r="E1948" s="4">
        <v>2</v>
      </c>
      <c r="F1948">
        <v>70.593652999999989</v>
      </c>
      <c r="G1948" s="3">
        <v>3</v>
      </c>
      <c r="H1948">
        <v>79.798845</v>
      </c>
      <c r="I1948" s="1">
        <v>4</v>
      </c>
      <c r="P1948">
        <v>3</v>
      </c>
      <c r="Q1948" t="str">
        <f>CONCATENATE(C1948,E1948,G1948,I1948)</f>
        <v>234</v>
      </c>
    </row>
    <row r="1949" spans="1:17" x14ac:dyDescent="0.25">
      <c r="A1949">
        <v>4167</v>
      </c>
      <c r="D1949">
        <v>63.719285999999997</v>
      </c>
      <c r="E1949" s="4">
        <v>2</v>
      </c>
      <c r="F1949">
        <v>70.593652999999989</v>
      </c>
      <c r="G1949" s="3">
        <v>3</v>
      </c>
      <c r="H1949">
        <v>79.798845</v>
      </c>
      <c r="I1949" s="1">
        <v>4</v>
      </c>
      <c r="P1949">
        <v>3</v>
      </c>
      <c r="Q1949" t="str">
        <f>CONCATENATE(C1949,E1949,G1949,I1949)</f>
        <v>234</v>
      </c>
    </row>
    <row r="1950" spans="1:17" x14ac:dyDescent="0.25">
      <c r="A1950">
        <v>4168</v>
      </c>
      <c r="D1950">
        <v>63.719285999999997</v>
      </c>
      <c r="E1950" s="4">
        <v>2</v>
      </c>
      <c r="F1950">
        <v>71.826582000000002</v>
      </c>
      <c r="G1950" s="3">
        <v>3</v>
      </c>
      <c r="P1950">
        <v>2</v>
      </c>
      <c r="Q1950" t="str">
        <f>CONCATENATE(C1950,E1950,G1950,I1950)</f>
        <v>23</v>
      </c>
    </row>
    <row r="1951" spans="1:17" x14ac:dyDescent="0.25">
      <c r="A1951">
        <v>4169</v>
      </c>
      <c r="D1951">
        <v>63.651658999999995</v>
      </c>
      <c r="E1951" s="4">
        <v>2</v>
      </c>
      <c r="F1951">
        <v>71.826582000000002</v>
      </c>
      <c r="G1951" s="3">
        <v>3</v>
      </c>
      <c r="P1951">
        <v>2</v>
      </c>
      <c r="Q1951" t="str">
        <f>CONCATENATE(C1951,E1951,G1951,I1951)</f>
        <v>23</v>
      </c>
    </row>
    <row r="1952" spans="1:17" x14ac:dyDescent="0.25">
      <c r="A1952">
        <v>4170</v>
      </c>
      <c r="D1952">
        <v>63.651658999999995</v>
      </c>
      <c r="E1952" s="4">
        <v>2</v>
      </c>
      <c r="F1952">
        <v>71.826582000000002</v>
      </c>
      <c r="G1952" s="3">
        <v>3</v>
      </c>
      <c r="P1952">
        <v>2</v>
      </c>
      <c r="Q1952" t="str">
        <f>CONCATENATE(C1952,E1952,G1952,I1952)</f>
        <v>23</v>
      </c>
    </row>
    <row r="1953" spans="1:17" x14ac:dyDescent="0.25">
      <c r="A1953">
        <v>4171</v>
      </c>
      <c r="D1953">
        <v>63.651658999999995</v>
      </c>
      <c r="E1953" s="4">
        <v>2</v>
      </c>
      <c r="F1953">
        <v>71.826582000000002</v>
      </c>
      <c r="G1953" s="3">
        <v>3</v>
      </c>
      <c r="P1953">
        <v>2</v>
      </c>
      <c r="Q1953" t="str">
        <f>CONCATENATE(C1953,E1953,G1953,I1953)</f>
        <v>23</v>
      </c>
    </row>
    <row r="1954" spans="1:17" x14ac:dyDescent="0.25">
      <c r="A1954">
        <v>4172</v>
      </c>
      <c r="D1954">
        <v>63.651658999999995</v>
      </c>
      <c r="E1954" s="4">
        <v>2</v>
      </c>
      <c r="F1954">
        <v>71.826582000000002</v>
      </c>
      <c r="G1954" s="3">
        <v>3</v>
      </c>
      <c r="P1954">
        <v>2</v>
      </c>
      <c r="Q1954" t="str">
        <f>CONCATENATE(C1954,E1954,G1954,I1954)</f>
        <v>23</v>
      </c>
    </row>
    <row r="1955" spans="1:17" x14ac:dyDescent="0.25">
      <c r="A1955">
        <v>4173</v>
      </c>
      <c r="D1955">
        <v>63.651658999999995</v>
      </c>
      <c r="E1955" s="4">
        <v>2</v>
      </c>
      <c r="F1955">
        <v>71.826582000000002</v>
      </c>
      <c r="G1955" s="3">
        <v>3</v>
      </c>
      <c r="P1955">
        <v>2</v>
      </c>
      <c r="Q1955" t="str">
        <f>CONCATENATE(C1955,E1955,G1955,I1955)</f>
        <v>23</v>
      </c>
    </row>
    <row r="1956" spans="1:17" x14ac:dyDescent="0.25">
      <c r="A1956">
        <v>4174</v>
      </c>
      <c r="D1956">
        <v>63.651658999999995</v>
      </c>
      <c r="E1956" s="4">
        <v>2</v>
      </c>
      <c r="F1956">
        <v>71.826582000000002</v>
      </c>
      <c r="G1956" s="3">
        <v>3</v>
      </c>
      <c r="P1956">
        <v>2</v>
      </c>
      <c r="Q1956" t="str">
        <f>CONCATENATE(C1956,E1956,G1956,I1956)</f>
        <v>23</v>
      </c>
    </row>
    <row r="1957" spans="1:17" x14ac:dyDescent="0.25">
      <c r="A1957">
        <v>4175</v>
      </c>
      <c r="D1957">
        <v>63.651658999999995</v>
      </c>
      <c r="E1957" s="4">
        <v>2</v>
      </c>
      <c r="F1957">
        <v>71.691439000000003</v>
      </c>
      <c r="G1957" s="3">
        <v>3</v>
      </c>
      <c r="P1957">
        <v>2</v>
      </c>
      <c r="Q1957" t="str">
        <f>CONCATENATE(C1957,E1957,G1957,I1957)</f>
        <v>23</v>
      </c>
    </row>
    <row r="1958" spans="1:17" x14ac:dyDescent="0.25">
      <c r="A1958">
        <v>4176</v>
      </c>
      <c r="D1958">
        <v>63.651658999999995</v>
      </c>
      <c r="E1958" s="4">
        <v>2</v>
      </c>
      <c r="F1958">
        <v>71.691439000000003</v>
      </c>
      <c r="G1958" s="3">
        <v>3</v>
      </c>
      <c r="P1958">
        <v>2</v>
      </c>
      <c r="Q1958" t="str">
        <f>CONCATENATE(C1958,E1958,G1958,I1958)</f>
        <v>23</v>
      </c>
    </row>
    <row r="1959" spans="1:17" x14ac:dyDescent="0.25">
      <c r="A1959">
        <v>4177</v>
      </c>
      <c r="D1959">
        <v>63.651658999999995</v>
      </c>
      <c r="E1959" s="4">
        <v>2</v>
      </c>
      <c r="F1959">
        <v>71.691439000000003</v>
      </c>
      <c r="G1959" s="3">
        <v>3</v>
      </c>
      <c r="P1959">
        <v>2</v>
      </c>
      <c r="Q1959" t="str">
        <f>CONCATENATE(C1959,E1959,G1959,I1959)</f>
        <v>23</v>
      </c>
    </row>
    <row r="1960" spans="1:17" x14ac:dyDescent="0.25">
      <c r="A1960">
        <v>4178</v>
      </c>
      <c r="D1960">
        <v>61.454403999999997</v>
      </c>
      <c r="E1960" s="4">
        <v>2</v>
      </c>
      <c r="F1960">
        <v>71.691439000000003</v>
      </c>
      <c r="G1960" s="3">
        <v>3</v>
      </c>
      <c r="P1960">
        <v>2</v>
      </c>
      <c r="Q1960" t="str">
        <f>CONCATENATE(C1960,E1960,G1960,I1960)</f>
        <v>23</v>
      </c>
    </row>
    <row r="1961" spans="1:17" x14ac:dyDescent="0.25">
      <c r="A1961">
        <v>4179</v>
      </c>
      <c r="D1961">
        <v>61.311625999999997</v>
      </c>
      <c r="E1961" s="4">
        <v>2</v>
      </c>
      <c r="F1961">
        <v>71.691439000000003</v>
      </c>
      <c r="G1961" s="3">
        <v>3</v>
      </c>
      <c r="P1961">
        <v>2</v>
      </c>
      <c r="Q1961" t="str">
        <f>CONCATENATE(C1961,E1961,G1961,I1961)</f>
        <v>23</v>
      </c>
    </row>
    <row r="1962" spans="1:17" x14ac:dyDescent="0.25">
      <c r="A1962">
        <v>4180</v>
      </c>
      <c r="F1962">
        <v>71.691439000000003</v>
      </c>
      <c r="G1962" s="3">
        <v>3</v>
      </c>
      <c r="P1962">
        <v>1</v>
      </c>
      <c r="Q1962" t="str">
        <f>CONCATENATE(C1962,E1962,G1962,I1962)</f>
        <v>3</v>
      </c>
    </row>
    <row r="1963" spans="1:17" x14ac:dyDescent="0.25">
      <c r="A1963">
        <v>4181</v>
      </c>
      <c r="F1963">
        <v>71.488778999999994</v>
      </c>
      <c r="G1963" s="3">
        <v>3</v>
      </c>
      <c r="P1963">
        <v>1</v>
      </c>
      <c r="Q1963" t="str">
        <f>CONCATENATE(C1963,E1963,G1963,I1963)</f>
        <v>3</v>
      </c>
    </row>
    <row r="1964" spans="1:17" x14ac:dyDescent="0.25">
      <c r="A1964">
        <v>4182</v>
      </c>
      <c r="F1964">
        <v>71.488778999999994</v>
      </c>
      <c r="G1964" s="3">
        <v>3</v>
      </c>
      <c r="P1964">
        <v>1</v>
      </c>
      <c r="Q1964" t="str">
        <f>CONCATENATE(C1964,E1964,G1964,I1964)</f>
        <v>3</v>
      </c>
    </row>
    <row r="1965" spans="1:17" x14ac:dyDescent="0.25">
      <c r="A1965">
        <v>4183</v>
      </c>
      <c r="B1965">
        <v>50.45879699999999</v>
      </c>
      <c r="C1965" s="2">
        <v>1</v>
      </c>
      <c r="F1965">
        <v>71.421262999999996</v>
      </c>
      <c r="G1965" s="3">
        <v>3</v>
      </c>
      <c r="P1965">
        <v>2</v>
      </c>
      <c r="Q1965" t="str">
        <f>CONCATENATE(C1965,E1965,G1965,I1965)</f>
        <v>13</v>
      </c>
    </row>
    <row r="1966" spans="1:17" x14ac:dyDescent="0.25">
      <c r="A1966">
        <v>4184</v>
      </c>
      <c r="B1966">
        <v>50.45879699999999</v>
      </c>
      <c r="C1966" s="2">
        <v>1</v>
      </c>
      <c r="F1966">
        <v>71.421262999999996</v>
      </c>
      <c r="G1966" s="3">
        <v>3</v>
      </c>
      <c r="P1966">
        <v>2</v>
      </c>
      <c r="Q1966" t="str">
        <f>CONCATENATE(C1966,E1966,G1966,I1966)</f>
        <v>13</v>
      </c>
    </row>
    <row r="1967" spans="1:17" x14ac:dyDescent="0.25">
      <c r="A1967">
        <v>4185</v>
      </c>
      <c r="B1967">
        <v>50.45879699999999</v>
      </c>
      <c r="C1967" s="2">
        <v>1</v>
      </c>
      <c r="P1967">
        <v>1</v>
      </c>
      <c r="Q1967" t="str">
        <f>CONCATENATE(C1967,E1967,G1967,I1967)</f>
        <v>1</v>
      </c>
    </row>
    <row r="1968" spans="1:17" x14ac:dyDescent="0.25">
      <c r="A1968">
        <v>4186</v>
      </c>
      <c r="B1968">
        <v>50.45879699999999</v>
      </c>
      <c r="C1968" s="2">
        <v>1</v>
      </c>
      <c r="P1968">
        <v>1</v>
      </c>
      <c r="Q1968" t="str">
        <f>CONCATENATE(C1968,E1968,G1968,I1968)</f>
        <v>1</v>
      </c>
    </row>
    <row r="1969" spans="1:17" x14ac:dyDescent="0.25">
      <c r="A1969">
        <v>4187</v>
      </c>
      <c r="B1969">
        <v>50.45879699999999</v>
      </c>
      <c r="C1969" s="2">
        <v>1</v>
      </c>
      <c r="H1969">
        <v>63.651658999999995</v>
      </c>
      <c r="I1969" s="1">
        <v>4</v>
      </c>
      <c r="P1969">
        <v>2</v>
      </c>
      <c r="Q1969" t="str">
        <f>CONCATENATE(C1969,E1969,G1969,I1969)</f>
        <v>14</v>
      </c>
    </row>
    <row r="1970" spans="1:17" x14ac:dyDescent="0.25">
      <c r="A1970">
        <v>4188</v>
      </c>
      <c r="B1970">
        <v>50.45879699999999</v>
      </c>
      <c r="C1970" s="2">
        <v>1</v>
      </c>
      <c r="H1970">
        <v>63.651658999999995</v>
      </c>
      <c r="I1970" s="1">
        <v>4</v>
      </c>
      <c r="P1970">
        <v>2</v>
      </c>
      <c r="Q1970" t="str">
        <f>CONCATENATE(C1970,E1970,G1970,I1970)</f>
        <v>14</v>
      </c>
    </row>
    <row r="1971" spans="1:17" x14ac:dyDescent="0.25">
      <c r="A1971">
        <v>4189</v>
      </c>
      <c r="B1971">
        <v>50.45879699999999</v>
      </c>
      <c r="C1971" s="2">
        <v>1</v>
      </c>
      <c r="H1971">
        <v>63.651658999999995</v>
      </c>
      <c r="I1971" s="1">
        <v>4</v>
      </c>
      <c r="P1971">
        <v>2</v>
      </c>
      <c r="Q1971" t="str">
        <f>CONCATENATE(C1971,E1971,G1971,I1971)</f>
        <v>14</v>
      </c>
    </row>
    <row r="1972" spans="1:17" x14ac:dyDescent="0.25">
      <c r="A1972">
        <v>4190</v>
      </c>
      <c r="B1972">
        <v>50.45879699999999</v>
      </c>
      <c r="C1972" s="2">
        <v>1</v>
      </c>
      <c r="H1972">
        <v>63.651658999999995</v>
      </c>
      <c r="I1972" s="1">
        <v>4</v>
      </c>
      <c r="P1972">
        <v>2</v>
      </c>
      <c r="Q1972" t="str">
        <f>CONCATENATE(C1972,E1972,G1972,I1972)</f>
        <v>14</v>
      </c>
    </row>
    <row r="1973" spans="1:17" x14ac:dyDescent="0.25">
      <c r="A1973">
        <v>4191</v>
      </c>
      <c r="B1973">
        <v>50.45879699999999</v>
      </c>
      <c r="C1973" s="2">
        <v>1</v>
      </c>
      <c r="H1973">
        <v>63.651658999999995</v>
      </c>
      <c r="I1973" s="1">
        <v>4</v>
      </c>
      <c r="P1973">
        <v>2</v>
      </c>
      <c r="Q1973" t="str">
        <f>CONCATENATE(C1973,E1973,G1973,I1973)</f>
        <v>14</v>
      </c>
    </row>
    <row r="1974" spans="1:17" x14ac:dyDescent="0.25">
      <c r="A1974">
        <v>4192</v>
      </c>
      <c r="B1974">
        <v>50.45879699999999</v>
      </c>
      <c r="C1974" s="2">
        <v>1</v>
      </c>
      <c r="H1974">
        <v>63.651658999999995</v>
      </c>
      <c r="I1974" s="1">
        <v>4</v>
      </c>
      <c r="P1974">
        <v>2</v>
      </c>
      <c r="Q1974" t="str">
        <f>CONCATENATE(C1974,E1974,G1974,I1974)</f>
        <v>14</v>
      </c>
    </row>
    <row r="1975" spans="1:17" x14ac:dyDescent="0.25">
      <c r="A1975">
        <v>4193</v>
      </c>
      <c r="B1975">
        <v>50.45879699999999</v>
      </c>
      <c r="C1975" s="2">
        <v>1</v>
      </c>
      <c r="H1975">
        <v>63.651658999999995</v>
      </c>
      <c r="I1975" s="1">
        <v>4</v>
      </c>
      <c r="P1975">
        <v>2</v>
      </c>
      <c r="Q1975" t="str">
        <f>CONCATENATE(C1975,E1975,G1975,I1975)</f>
        <v>14</v>
      </c>
    </row>
    <row r="1976" spans="1:17" x14ac:dyDescent="0.25">
      <c r="A1976">
        <v>4194</v>
      </c>
      <c r="B1976">
        <v>50.45879699999999</v>
      </c>
      <c r="C1976" s="2">
        <v>1</v>
      </c>
      <c r="H1976">
        <v>63.651658999999995</v>
      </c>
      <c r="I1976" s="1">
        <v>4</v>
      </c>
      <c r="P1976">
        <v>2</v>
      </c>
      <c r="Q1976" t="str">
        <f>CONCATENATE(C1976,E1976,G1976,I1976)</f>
        <v>14</v>
      </c>
    </row>
    <row r="1977" spans="1:17" x14ac:dyDescent="0.25">
      <c r="A1977">
        <v>4195</v>
      </c>
      <c r="B1977">
        <v>50.45879699999999</v>
      </c>
      <c r="C1977" s="2">
        <v>1</v>
      </c>
      <c r="H1977">
        <v>63.651658999999995</v>
      </c>
      <c r="I1977" s="1">
        <v>4</v>
      </c>
      <c r="P1977">
        <v>2</v>
      </c>
      <c r="Q1977" t="str">
        <f>CONCATENATE(C1977,E1977,G1977,I1977)</f>
        <v>14</v>
      </c>
    </row>
    <row r="1978" spans="1:17" x14ac:dyDescent="0.25">
      <c r="A1978">
        <v>4196</v>
      </c>
      <c r="B1978">
        <v>50.45879699999999</v>
      </c>
      <c r="C1978" s="2">
        <v>1</v>
      </c>
      <c r="H1978">
        <v>63.651658999999995</v>
      </c>
      <c r="I1978" s="1">
        <v>4</v>
      </c>
      <c r="P1978">
        <v>2</v>
      </c>
      <c r="Q1978" t="str">
        <f>CONCATENATE(C1978,E1978,G1978,I1978)</f>
        <v>14</v>
      </c>
    </row>
    <row r="1979" spans="1:17" x14ac:dyDescent="0.25">
      <c r="A1979">
        <v>4197</v>
      </c>
      <c r="B1979">
        <v>49.958954999999996</v>
      </c>
      <c r="C1979" s="2">
        <v>1</v>
      </c>
      <c r="H1979">
        <v>63.651658999999995</v>
      </c>
      <c r="I1979" s="1">
        <v>4</v>
      </c>
      <c r="P1979">
        <v>2</v>
      </c>
      <c r="Q1979" t="str">
        <f>CONCATENATE(C1979,E1979,G1979,I1979)</f>
        <v>14</v>
      </c>
    </row>
    <row r="1980" spans="1:17" x14ac:dyDescent="0.25">
      <c r="A1980">
        <v>4198</v>
      </c>
      <c r="H1980">
        <v>63.651658999999995</v>
      </c>
      <c r="I1980" s="1">
        <v>4</v>
      </c>
      <c r="P1980">
        <v>1</v>
      </c>
      <c r="Q1980" t="str">
        <f>CONCATENATE(C1980,E1980,G1980,I1980)</f>
        <v>4</v>
      </c>
    </row>
    <row r="1981" spans="1:17" x14ac:dyDescent="0.25">
      <c r="A1981">
        <v>4199</v>
      </c>
      <c r="H1981">
        <v>63.651658999999995</v>
      </c>
      <c r="I1981" s="1">
        <v>4</v>
      </c>
      <c r="P1981">
        <v>1</v>
      </c>
      <c r="Q1981" t="str">
        <f>CONCATENATE(C1981,E1981,G1981,I1981)</f>
        <v>4</v>
      </c>
    </row>
    <row r="1982" spans="1:17" x14ac:dyDescent="0.25">
      <c r="A1982">
        <v>4200</v>
      </c>
      <c r="H1982">
        <v>63.651658999999995</v>
      </c>
      <c r="I1982" s="1">
        <v>4</v>
      </c>
      <c r="P1982">
        <v>1</v>
      </c>
      <c r="Q1982" t="str">
        <f>CONCATENATE(C1982,E1982,G1982,I1982)</f>
        <v>4</v>
      </c>
    </row>
    <row r="1983" spans="1:17" x14ac:dyDescent="0.25">
      <c r="A1983">
        <v>4201</v>
      </c>
      <c r="D1983">
        <v>39.177632999999993</v>
      </c>
      <c r="E1983" s="4">
        <v>2</v>
      </c>
      <c r="H1983">
        <v>63.651658999999995</v>
      </c>
      <c r="I1983" s="1">
        <v>4</v>
      </c>
      <c r="P1983">
        <v>2</v>
      </c>
      <c r="Q1983" t="str">
        <f>CONCATENATE(C1983,E1983,G1983,I1983)</f>
        <v>24</v>
      </c>
    </row>
    <row r="1984" spans="1:17" x14ac:dyDescent="0.25">
      <c r="A1984">
        <v>4202</v>
      </c>
      <c r="D1984">
        <v>39.177632999999993</v>
      </c>
      <c r="E1984" s="4">
        <v>2</v>
      </c>
      <c r="H1984">
        <v>63.651658999999995</v>
      </c>
      <c r="I1984" s="1">
        <v>4</v>
      </c>
      <c r="P1984">
        <v>2</v>
      </c>
      <c r="Q1984" t="str">
        <f>CONCATENATE(C1984,E1984,G1984,I1984)</f>
        <v>24</v>
      </c>
    </row>
    <row r="1985" spans="1:17" x14ac:dyDescent="0.25">
      <c r="A1985">
        <v>4203</v>
      </c>
      <c r="D1985">
        <v>39.177632999999993</v>
      </c>
      <c r="E1985" s="4">
        <v>2</v>
      </c>
      <c r="F1985">
        <v>51.886818999999996</v>
      </c>
      <c r="G1985" s="3">
        <v>3</v>
      </c>
      <c r="H1985">
        <v>63.651658999999995</v>
      </c>
      <c r="I1985" s="1">
        <v>4</v>
      </c>
      <c r="P1985">
        <v>3</v>
      </c>
      <c r="Q1985" t="str">
        <f>CONCATENATE(C1985,E1985,G1985,I1985)</f>
        <v>234</v>
      </c>
    </row>
    <row r="1986" spans="1:17" x14ac:dyDescent="0.25">
      <c r="A1986">
        <v>4204</v>
      </c>
      <c r="D1986">
        <v>39.177632999999993</v>
      </c>
      <c r="E1986" s="4">
        <v>2</v>
      </c>
      <c r="F1986">
        <v>51.886818999999996</v>
      </c>
      <c r="G1986" s="3">
        <v>3</v>
      </c>
      <c r="H1986">
        <v>60.240551999999994</v>
      </c>
      <c r="I1986" s="1">
        <v>4</v>
      </c>
      <c r="P1986">
        <v>3</v>
      </c>
      <c r="Q1986" t="str">
        <f>CONCATENATE(C1986,E1986,G1986,I1986)</f>
        <v>234</v>
      </c>
    </row>
    <row r="1987" spans="1:17" x14ac:dyDescent="0.25">
      <c r="A1987">
        <v>4205</v>
      </c>
      <c r="D1987">
        <v>39.177632999999993</v>
      </c>
      <c r="E1987" s="4">
        <v>2</v>
      </c>
      <c r="F1987">
        <v>51.886818999999996</v>
      </c>
      <c r="G1987" s="3">
        <v>3</v>
      </c>
      <c r="H1987">
        <v>59.883603999999991</v>
      </c>
      <c r="I1987" s="1">
        <v>4</v>
      </c>
      <c r="P1987">
        <v>3</v>
      </c>
      <c r="Q1987" t="str">
        <f>CONCATENATE(C1987,E1987,G1987,I1987)</f>
        <v>234</v>
      </c>
    </row>
    <row r="1988" spans="1:17" x14ac:dyDescent="0.25">
      <c r="A1988">
        <v>4206</v>
      </c>
      <c r="D1988">
        <v>39.177632999999993</v>
      </c>
      <c r="E1988" s="4">
        <v>2</v>
      </c>
      <c r="F1988">
        <v>51.886818999999996</v>
      </c>
      <c r="G1988" s="3">
        <v>3</v>
      </c>
      <c r="P1988">
        <v>2</v>
      </c>
      <c r="Q1988" t="str">
        <f>CONCATENATE(C1988,E1988,G1988,I1988)</f>
        <v>23</v>
      </c>
    </row>
    <row r="1989" spans="1:17" x14ac:dyDescent="0.25">
      <c r="A1989">
        <v>4207</v>
      </c>
      <c r="D1989">
        <v>39.177632999999993</v>
      </c>
      <c r="E1989" s="4">
        <v>2</v>
      </c>
      <c r="F1989">
        <v>51.886818999999996</v>
      </c>
      <c r="G1989" s="3">
        <v>3</v>
      </c>
      <c r="P1989">
        <v>2</v>
      </c>
      <c r="Q1989" t="str">
        <f>CONCATENATE(C1989,E1989,G1989,I1989)</f>
        <v>23</v>
      </c>
    </row>
    <row r="1990" spans="1:17" x14ac:dyDescent="0.25">
      <c r="A1990">
        <v>4208</v>
      </c>
      <c r="D1990">
        <v>39.177632999999993</v>
      </c>
      <c r="E1990" s="4">
        <v>2</v>
      </c>
      <c r="F1990">
        <v>51.886818999999996</v>
      </c>
      <c r="G1990" s="3">
        <v>3</v>
      </c>
      <c r="P1990">
        <v>2</v>
      </c>
      <c r="Q1990" t="str">
        <f>CONCATENATE(C1990,E1990,G1990,I1990)</f>
        <v>23</v>
      </c>
    </row>
    <row r="1991" spans="1:17" x14ac:dyDescent="0.25">
      <c r="A1991">
        <v>4209</v>
      </c>
      <c r="D1991">
        <v>39.177632999999993</v>
      </c>
      <c r="E1991" s="4">
        <v>2</v>
      </c>
      <c r="F1991">
        <v>51.886818999999996</v>
      </c>
      <c r="G1991" s="3">
        <v>3</v>
      </c>
      <c r="P1991">
        <v>2</v>
      </c>
      <c r="Q1991" t="str">
        <f>CONCATENATE(C1991,E1991,G1991,I1991)</f>
        <v>23</v>
      </c>
    </row>
    <row r="1992" spans="1:17" x14ac:dyDescent="0.25">
      <c r="A1992">
        <v>4210</v>
      </c>
      <c r="D1992">
        <v>39.177632999999993</v>
      </c>
      <c r="E1992" s="4">
        <v>2</v>
      </c>
      <c r="F1992">
        <v>51.886818999999996</v>
      </c>
      <c r="G1992" s="3">
        <v>3</v>
      </c>
      <c r="P1992">
        <v>2</v>
      </c>
      <c r="Q1992" t="str">
        <f>CONCATENATE(C1992,E1992,G1992,I1992)</f>
        <v>23</v>
      </c>
    </row>
    <row r="1993" spans="1:17" x14ac:dyDescent="0.25">
      <c r="A1993">
        <v>4211</v>
      </c>
      <c r="D1993">
        <v>39.177632999999993</v>
      </c>
      <c r="E1993" s="4">
        <v>2</v>
      </c>
      <c r="F1993">
        <v>51.886818999999996</v>
      </c>
      <c r="G1993" s="3">
        <v>3</v>
      </c>
      <c r="P1993">
        <v>2</v>
      </c>
      <c r="Q1993" t="str">
        <f>CONCATENATE(C1993,E1993,G1993,I1993)</f>
        <v>23</v>
      </c>
    </row>
    <row r="1994" spans="1:17" x14ac:dyDescent="0.25">
      <c r="A1994">
        <v>4212</v>
      </c>
      <c r="D1994">
        <v>39.177632999999993</v>
      </c>
      <c r="E1994" s="4">
        <v>2</v>
      </c>
      <c r="F1994">
        <v>51.886818999999996</v>
      </c>
      <c r="G1994" s="3">
        <v>3</v>
      </c>
      <c r="P1994">
        <v>2</v>
      </c>
      <c r="Q1994" t="str">
        <f>CONCATENATE(C1994,E1994,G1994,I1994)</f>
        <v>23</v>
      </c>
    </row>
    <row r="1995" spans="1:17" x14ac:dyDescent="0.25">
      <c r="A1995">
        <v>4213</v>
      </c>
      <c r="D1995">
        <v>39.177632999999993</v>
      </c>
      <c r="E1995" s="4">
        <v>2</v>
      </c>
      <c r="F1995">
        <v>51.886818999999996</v>
      </c>
      <c r="G1995" s="3">
        <v>3</v>
      </c>
      <c r="P1995">
        <v>2</v>
      </c>
      <c r="Q1995" t="str">
        <f>CONCATENATE(C1995,E1995,G1995,I1995)</f>
        <v>23</v>
      </c>
    </row>
    <row r="1996" spans="1:17" x14ac:dyDescent="0.25">
      <c r="A1996">
        <v>4214</v>
      </c>
      <c r="D1996">
        <v>39.177632999999993</v>
      </c>
      <c r="E1996" s="4">
        <v>2</v>
      </c>
      <c r="F1996">
        <v>51.601260999999994</v>
      </c>
      <c r="G1996" s="3">
        <v>3</v>
      </c>
      <c r="P1996">
        <v>2</v>
      </c>
      <c r="Q1996" t="str">
        <f>CONCATENATE(C1996,E1996,G1996,I1996)</f>
        <v>23</v>
      </c>
    </row>
    <row r="1997" spans="1:17" x14ac:dyDescent="0.25">
      <c r="A1997">
        <v>4215</v>
      </c>
      <c r="D1997">
        <v>39.177632999999993</v>
      </c>
      <c r="E1997" s="4">
        <v>2</v>
      </c>
      <c r="F1997">
        <v>51.601260999999994</v>
      </c>
      <c r="G1997" s="3">
        <v>3</v>
      </c>
      <c r="P1997">
        <v>2</v>
      </c>
      <c r="Q1997" t="str">
        <f>CONCATENATE(C1997,E1997,G1997,I1997)</f>
        <v>23</v>
      </c>
    </row>
    <row r="1998" spans="1:17" x14ac:dyDescent="0.25">
      <c r="A1998">
        <v>4216</v>
      </c>
      <c r="D1998">
        <v>39.177632999999993</v>
      </c>
      <c r="E1998" s="4">
        <v>2</v>
      </c>
      <c r="F1998">
        <v>51.601260999999994</v>
      </c>
      <c r="G1998" s="3">
        <v>3</v>
      </c>
      <c r="P1998">
        <v>2</v>
      </c>
      <c r="Q1998" t="str">
        <f>CONCATENATE(C1998,E1998,G1998,I1998)</f>
        <v>23</v>
      </c>
    </row>
    <row r="1999" spans="1:17" x14ac:dyDescent="0.25">
      <c r="A1999">
        <v>4217</v>
      </c>
      <c r="F1999">
        <v>51.315587999999991</v>
      </c>
      <c r="G1999" s="3">
        <v>3</v>
      </c>
      <c r="P1999">
        <v>1</v>
      </c>
      <c r="Q1999" t="str">
        <f>CONCATENATE(C1999,E1999,G1999,I1999)</f>
        <v>3</v>
      </c>
    </row>
    <row r="2000" spans="1:17" x14ac:dyDescent="0.25">
      <c r="A2000">
        <v>4218</v>
      </c>
      <c r="F2000">
        <v>51.315587999999991</v>
      </c>
      <c r="G2000" s="3">
        <v>3</v>
      </c>
      <c r="P2000">
        <v>1</v>
      </c>
      <c r="Q2000" t="str">
        <f>CONCATENATE(C2000,E2000,G2000,I2000)</f>
        <v>3</v>
      </c>
    </row>
    <row r="2001" spans="1:17" x14ac:dyDescent="0.25">
      <c r="A2001">
        <v>4219</v>
      </c>
      <c r="F2001">
        <v>51.315587999999991</v>
      </c>
      <c r="G2001" s="3">
        <v>3</v>
      </c>
      <c r="P2001">
        <v>1</v>
      </c>
      <c r="Q2001" t="str">
        <f>CONCATENATE(C2001,E2001,G2001,I2001)</f>
        <v>3</v>
      </c>
    </row>
    <row r="2002" spans="1:17" x14ac:dyDescent="0.25">
      <c r="A2002">
        <v>4220</v>
      </c>
      <c r="F2002">
        <v>51.315587999999991</v>
      </c>
      <c r="G2002" s="3">
        <v>3</v>
      </c>
      <c r="P2002">
        <v>1</v>
      </c>
      <c r="Q2002" t="str">
        <f>CONCATENATE(C2002,E2002,G2002,I2002)</f>
        <v>3</v>
      </c>
    </row>
    <row r="2003" spans="1:17" x14ac:dyDescent="0.25">
      <c r="A2003">
        <v>4221</v>
      </c>
      <c r="B2003">
        <v>27.539401999999995</v>
      </c>
      <c r="C2003" s="2">
        <v>1</v>
      </c>
      <c r="F2003">
        <v>50.672965999999995</v>
      </c>
      <c r="G2003" s="3">
        <v>3</v>
      </c>
      <c r="P2003">
        <v>2</v>
      </c>
      <c r="Q2003" t="str">
        <f>CONCATENATE(C2003,E2003,G2003,I2003)</f>
        <v>13</v>
      </c>
    </row>
    <row r="2004" spans="1:17" x14ac:dyDescent="0.25">
      <c r="A2004">
        <v>4222</v>
      </c>
      <c r="B2004">
        <v>27.539401999999995</v>
      </c>
      <c r="C2004" s="2">
        <v>1</v>
      </c>
      <c r="F2004">
        <v>50.672965999999995</v>
      </c>
      <c r="G2004" s="3">
        <v>3</v>
      </c>
      <c r="P2004">
        <v>2</v>
      </c>
      <c r="Q2004" t="str">
        <f>CONCATENATE(C2004,E2004,G2004,I2004)</f>
        <v>13</v>
      </c>
    </row>
    <row r="2005" spans="1:17" x14ac:dyDescent="0.25">
      <c r="A2005">
        <v>4223</v>
      </c>
      <c r="B2005">
        <v>27.539401999999995</v>
      </c>
      <c r="C2005" s="2">
        <v>1</v>
      </c>
      <c r="H2005">
        <v>40.96260199999999</v>
      </c>
      <c r="I2005" s="1">
        <v>4</v>
      </c>
      <c r="P2005">
        <v>2</v>
      </c>
      <c r="Q2005" t="str">
        <f>CONCATENATE(C2005,E2005,G2005,I2005)</f>
        <v>14</v>
      </c>
    </row>
    <row r="2006" spans="1:17" x14ac:dyDescent="0.25">
      <c r="A2006">
        <v>4224</v>
      </c>
      <c r="B2006">
        <v>27.539401999999995</v>
      </c>
      <c r="C2006" s="2">
        <v>1</v>
      </c>
      <c r="H2006">
        <v>40.96260199999999</v>
      </c>
      <c r="I2006" s="1">
        <v>4</v>
      </c>
      <c r="P2006">
        <v>2</v>
      </c>
      <c r="Q2006" t="str">
        <f>CONCATENATE(C2006,E2006,G2006,I2006)</f>
        <v>14</v>
      </c>
    </row>
    <row r="2007" spans="1:17" x14ac:dyDescent="0.25">
      <c r="A2007">
        <v>4225</v>
      </c>
      <c r="B2007">
        <v>27.539401999999995</v>
      </c>
      <c r="C2007" s="2">
        <v>1</v>
      </c>
      <c r="H2007">
        <v>40.96260199999999</v>
      </c>
      <c r="I2007" s="1">
        <v>4</v>
      </c>
      <c r="P2007">
        <v>2</v>
      </c>
      <c r="Q2007" t="str">
        <f>CONCATENATE(C2007,E2007,G2007,I2007)</f>
        <v>14</v>
      </c>
    </row>
    <row r="2008" spans="1:17" x14ac:dyDescent="0.25">
      <c r="A2008">
        <v>4226</v>
      </c>
      <c r="B2008">
        <v>27.539401999999995</v>
      </c>
      <c r="C2008" s="2">
        <v>1</v>
      </c>
      <c r="H2008">
        <v>40.96260199999999</v>
      </c>
      <c r="I2008" s="1">
        <v>4</v>
      </c>
      <c r="P2008">
        <v>2</v>
      </c>
      <c r="Q2008" t="str">
        <f>CONCATENATE(C2008,E2008,G2008,I2008)</f>
        <v>14</v>
      </c>
    </row>
    <row r="2009" spans="1:17" x14ac:dyDescent="0.25">
      <c r="A2009">
        <v>4227</v>
      </c>
      <c r="B2009">
        <v>27.539401999999995</v>
      </c>
      <c r="C2009" s="2">
        <v>1</v>
      </c>
      <c r="H2009">
        <v>40.96260199999999</v>
      </c>
      <c r="I2009" s="1">
        <v>4</v>
      </c>
      <c r="P2009">
        <v>2</v>
      </c>
      <c r="Q2009" t="str">
        <f>CONCATENATE(C2009,E2009,G2009,I2009)</f>
        <v>14</v>
      </c>
    </row>
    <row r="2010" spans="1:17" x14ac:dyDescent="0.25">
      <c r="A2010">
        <v>4228</v>
      </c>
      <c r="B2010">
        <v>27.539401999999995</v>
      </c>
      <c r="C2010" s="2">
        <v>1</v>
      </c>
      <c r="H2010">
        <v>40.96260199999999</v>
      </c>
      <c r="I2010" s="1">
        <v>4</v>
      </c>
      <c r="P2010">
        <v>2</v>
      </c>
      <c r="Q2010" t="str">
        <f>CONCATENATE(C2010,E2010,G2010,I2010)</f>
        <v>14</v>
      </c>
    </row>
    <row r="2011" spans="1:17" x14ac:dyDescent="0.25">
      <c r="A2011">
        <v>4229</v>
      </c>
      <c r="B2011">
        <v>27.539401999999995</v>
      </c>
      <c r="C2011" s="2">
        <v>1</v>
      </c>
      <c r="H2011">
        <v>40.96260199999999</v>
      </c>
      <c r="I2011" s="1">
        <v>4</v>
      </c>
      <c r="P2011">
        <v>2</v>
      </c>
      <c r="Q2011" t="str">
        <f>CONCATENATE(C2011,E2011,G2011,I2011)</f>
        <v>14</v>
      </c>
    </row>
    <row r="2012" spans="1:17" x14ac:dyDescent="0.25">
      <c r="A2012">
        <v>4230</v>
      </c>
      <c r="B2012">
        <v>27.539401999999995</v>
      </c>
      <c r="C2012" s="2">
        <v>1</v>
      </c>
      <c r="H2012">
        <v>40.96260199999999</v>
      </c>
      <c r="I2012" s="1">
        <v>4</v>
      </c>
      <c r="P2012">
        <v>2</v>
      </c>
      <c r="Q2012" t="str">
        <f>CONCATENATE(C2012,E2012,G2012,I2012)</f>
        <v>14</v>
      </c>
    </row>
    <row r="2013" spans="1:17" x14ac:dyDescent="0.25">
      <c r="A2013">
        <v>4231</v>
      </c>
      <c r="B2013">
        <v>27.539401999999995</v>
      </c>
      <c r="C2013" s="2">
        <v>1</v>
      </c>
      <c r="H2013">
        <v>40.96260199999999</v>
      </c>
      <c r="I2013" s="1">
        <v>4</v>
      </c>
      <c r="P2013">
        <v>2</v>
      </c>
      <c r="Q2013" t="str">
        <f>CONCATENATE(C2013,E2013,G2013,I2013)</f>
        <v>14</v>
      </c>
    </row>
    <row r="2014" spans="1:17" x14ac:dyDescent="0.25">
      <c r="A2014">
        <v>4232</v>
      </c>
      <c r="B2014">
        <v>27.539401999999995</v>
      </c>
      <c r="C2014" s="2">
        <v>1</v>
      </c>
      <c r="H2014">
        <v>40.96260199999999</v>
      </c>
      <c r="I2014" s="1">
        <v>4</v>
      </c>
      <c r="P2014">
        <v>2</v>
      </c>
      <c r="Q2014" t="str">
        <f>CONCATENATE(C2014,E2014,G2014,I2014)</f>
        <v>14</v>
      </c>
    </row>
    <row r="2015" spans="1:17" x14ac:dyDescent="0.25">
      <c r="A2015">
        <v>4233</v>
      </c>
      <c r="B2015">
        <v>27.539401999999995</v>
      </c>
      <c r="C2015" s="2">
        <v>1</v>
      </c>
      <c r="H2015">
        <v>40.96260199999999</v>
      </c>
      <c r="I2015" s="1">
        <v>4</v>
      </c>
      <c r="P2015">
        <v>2</v>
      </c>
      <c r="Q2015" t="str">
        <f>CONCATENATE(C2015,E2015,G2015,I2015)</f>
        <v>14</v>
      </c>
    </row>
    <row r="2016" spans="1:17" x14ac:dyDescent="0.25">
      <c r="A2016">
        <v>4234</v>
      </c>
      <c r="B2016">
        <v>27.539401999999995</v>
      </c>
      <c r="C2016" s="2">
        <v>1</v>
      </c>
      <c r="H2016">
        <v>40.96260199999999</v>
      </c>
      <c r="I2016" s="1">
        <v>4</v>
      </c>
      <c r="P2016">
        <v>2</v>
      </c>
      <c r="Q2016" t="str">
        <f>CONCATENATE(C2016,E2016,G2016,I2016)</f>
        <v>14</v>
      </c>
    </row>
    <row r="2017" spans="1:17" x14ac:dyDescent="0.25">
      <c r="A2017">
        <v>4235</v>
      </c>
      <c r="B2017">
        <v>27.539401999999995</v>
      </c>
      <c r="C2017" s="2">
        <v>1</v>
      </c>
      <c r="H2017">
        <v>40.534148999999999</v>
      </c>
      <c r="I2017" s="1">
        <v>4</v>
      </c>
      <c r="P2017">
        <v>2</v>
      </c>
      <c r="Q2017" t="str">
        <f>CONCATENATE(C2017,E2017,G2017,I2017)</f>
        <v>14</v>
      </c>
    </row>
    <row r="2018" spans="1:17" x14ac:dyDescent="0.25">
      <c r="A2018">
        <v>4236</v>
      </c>
      <c r="B2018">
        <v>27.539401999999995</v>
      </c>
      <c r="C2018" s="2">
        <v>1</v>
      </c>
      <c r="H2018">
        <v>40.534148999999999</v>
      </c>
      <c r="I2018" s="1">
        <v>4</v>
      </c>
      <c r="P2018">
        <v>2</v>
      </c>
      <c r="Q2018" t="str">
        <f>CONCATENATE(C2018,E2018,G2018,I2018)</f>
        <v>14</v>
      </c>
    </row>
    <row r="2019" spans="1:17" x14ac:dyDescent="0.25">
      <c r="A2019">
        <v>4237</v>
      </c>
      <c r="B2019">
        <v>27.539401999999995</v>
      </c>
      <c r="C2019" s="2">
        <v>1</v>
      </c>
      <c r="H2019">
        <v>40.534148999999999</v>
      </c>
      <c r="I2019" s="1">
        <v>4</v>
      </c>
      <c r="P2019">
        <v>2</v>
      </c>
      <c r="Q2019" t="str">
        <f>CONCATENATE(C2019,E2019,G2019,I2019)</f>
        <v>14</v>
      </c>
    </row>
    <row r="2020" spans="1:17" x14ac:dyDescent="0.25">
      <c r="A2020">
        <v>4238</v>
      </c>
      <c r="B2020">
        <v>27.539401999999995</v>
      </c>
      <c r="C2020" s="2">
        <v>1</v>
      </c>
      <c r="H2020">
        <v>40.534148999999999</v>
      </c>
      <c r="I2020" s="1">
        <v>4</v>
      </c>
      <c r="P2020">
        <v>2</v>
      </c>
      <c r="Q2020" t="str">
        <f>CONCATENATE(C2020,E2020,G2020,I2020)</f>
        <v>14</v>
      </c>
    </row>
    <row r="2021" spans="1:17" x14ac:dyDescent="0.25">
      <c r="A2021">
        <v>4239</v>
      </c>
      <c r="H2021">
        <v>40.534148999999999</v>
      </c>
      <c r="I2021" s="1">
        <v>4</v>
      </c>
      <c r="P2021">
        <v>1</v>
      </c>
      <c r="Q2021" t="str">
        <f>CONCATENATE(C2021,E2021,G2021,I2021)</f>
        <v>4</v>
      </c>
    </row>
    <row r="2022" spans="1:17" x14ac:dyDescent="0.25">
      <c r="A2022">
        <v>4240</v>
      </c>
      <c r="D2022">
        <v>18.400154000000001</v>
      </c>
      <c r="E2022" s="4">
        <v>2</v>
      </c>
      <c r="H2022">
        <v>40.319979999999994</v>
      </c>
      <c r="I2022" s="1">
        <v>4</v>
      </c>
      <c r="P2022">
        <v>2</v>
      </c>
      <c r="Q2022" t="str">
        <f>CONCATENATE(C2022,E2022,G2022,I2022)</f>
        <v>24</v>
      </c>
    </row>
    <row r="2023" spans="1:17" x14ac:dyDescent="0.25">
      <c r="A2023">
        <v>4241</v>
      </c>
      <c r="D2023">
        <v>18.400154000000001</v>
      </c>
      <c r="E2023" s="4">
        <v>2</v>
      </c>
      <c r="H2023">
        <v>40.319979999999994</v>
      </c>
      <c r="I2023" s="1">
        <v>4</v>
      </c>
      <c r="P2023">
        <v>2</v>
      </c>
      <c r="Q2023" t="str">
        <f>CONCATENATE(C2023,E2023,G2023,I2023)</f>
        <v>24</v>
      </c>
    </row>
    <row r="2024" spans="1:17" x14ac:dyDescent="0.25">
      <c r="A2024">
        <v>4242</v>
      </c>
      <c r="D2024">
        <v>18.400154000000001</v>
      </c>
      <c r="E2024" s="4">
        <v>2</v>
      </c>
      <c r="H2024">
        <v>40.319979999999994</v>
      </c>
      <c r="I2024" s="1">
        <v>4</v>
      </c>
      <c r="P2024">
        <v>2</v>
      </c>
      <c r="Q2024" t="str">
        <f>CONCATENATE(C2024,E2024,G2024,I2024)</f>
        <v>24</v>
      </c>
    </row>
    <row r="2025" spans="1:17" x14ac:dyDescent="0.25">
      <c r="A2025">
        <v>4243</v>
      </c>
      <c r="D2025">
        <v>18.400154000000001</v>
      </c>
      <c r="E2025" s="4">
        <v>2</v>
      </c>
      <c r="H2025">
        <v>39.891642999999995</v>
      </c>
      <c r="I2025" s="1">
        <v>4</v>
      </c>
      <c r="P2025">
        <v>2</v>
      </c>
      <c r="Q2025" t="str">
        <f>CONCATENATE(C2025,E2025,G2025,I2025)</f>
        <v>24</v>
      </c>
    </row>
    <row r="2026" spans="1:17" x14ac:dyDescent="0.25">
      <c r="A2026">
        <v>4244</v>
      </c>
      <c r="D2026">
        <v>18.400154000000001</v>
      </c>
      <c r="E2026" s="4">
        <v>2</v>
      </c>
      <c r="F2026">
        <v>30.323939999999993</v>
      </c>
      <c r="G2026" s="3">
        <v>3</v>
      </c>
      <c r="H2026">
        <v>39.891642999999995</v>
      </c>
      <c r="I2026" s="1">
        <v>4</v>
      </c>
      <c r="P2026">
        <v>3</v>
      </c>
      <c r="Q2026" t="str">
        <f>CONCATENATE(C2026,E2026,G2026,I2026)</f>
        <v>234</v>
      </c>
    </row>
    <row r="2027" spans="1:17" x14ac:dyDescent="0.25">
      <c r="A2027">
        <v>4245</v>
      </c>
      <c r="D2027">
        <v>18.400154000000001</v>
      </c>
      <c r="E2027" s="4">
        <v>2</v>
      </c>
      <c r="F2027">
        <v>30.323939999999993</v>
      </c>
      <c r="G2027" s="3">
        <v>3</v>
      </c>
      <c r="H2027">
        <v>39.891642999999995</v>
      </c>
      <c r="I2027" s="1">
        <v>4</v>
      </c>
      <c r="P2027">
        <v>3</v>
      </c>
      <c r="Q2027" t="str">
        <f>CONCATENATE(C2027,E2027,G2027,I2027)</f>
        <v>234</v>
      </c>
    </row>
    <row r="2028" spans="1:17" x14ac:dyDescent="0.25">
      <c r="A2028">
        <v>4246</v>
      </c>
      <c r="D2028">
        <v>18.400154000000001</v>
      </c>
      <c r="E2028" s="4">
        <v>2</v>
      </c>
      <c r="F2028">
        <v>30.323939999999993</v>
      </c>
      <c r="G2028" s="3">
        <v>3</v>
      </c>
      <c r="P2028">
        <v>2</v>
      </c>
      <c r="Q2028" t="str">
        <f>CONCATENATE(C2028,E2028,G2028,I2028)</f>
        <v>23</v>
      </c>
    </row>
    <row r="2029" spans="1:17" x14ac:dyDescent="0.25">
      <c r="A2029">
        <v>4247</v>
      </c>
      <c r="D2029">
        <v>18.400154000000001</v>
      </c>
      <c r="E2029" s="4">
        <v>2</v>
      </c>
      <c r="F2029">
        <v>30.323939999999993</v>
      </c>
      <c r="G2029" s="3">
        <v>3</v>
      </c>
      <c r="P2029">
        <v>2</v>
      </c>
      <c r="Q2029" t="str">
        <f>CONCATENATE(C2029,E2029,G2029,I2029)</f>
        <v>23</v>
      </c>
    </row>
    <row r="2030" spans="1:17" x14ac:dyDescent="0.25">
      <c r="A2030">
        <v>4248</v>
      </c>
      <c r="D2030">
        <v>18.400154000000001</v>
      </c>
      <c r="E2030" s="4">
        <v>2</v>
      </c>
      <c r="F2030">
        <v>30.323939999999993</v>
      </c>
      <c r="G2030" s="3">
        <v>3</v>
      </c>
      <c r="P2030">
        <v>2</v>
      </c>
      <c r="Q2030" t="str">
        <f>CONCATENATE(C2030,E2030,G2030,I2030)</f>
        <v>23</v>
      </c>
    </row>
    <row r="2031" spans="1:17" x14ac:dyDescent="0.25">
      <c r="A2031">
        <v>4249</v>
      </c>
      <c r="D2031">
        <v>18.400154000000001</v>
      </c>
      <c r="E2031" s="4">
        <v>2</v>
      </c>
      <c r="F2031">
        <v>30.323939999999993</v>
      </c>
      <c r="G2031" s="3">
        <v>3</v>
      </c>
      <c r="P2031">
        <v>2</v>
      </c>
      <c r="Q2031" t="str">
        <f>CONCATENATE(C2031,E2031,G2031,I2031)</f>
        <v>23</v>
      </c>
    </row>
    <row r="2032" spans="1:17" x14ac:dyDescent="0.25">
      <c r="A2032">
        <v>4250</v>
      </c>
      <c r="D2032">
        <v>18.400154000000001</v>
      </c>
      <c r="E2032" s="4">
        <v>2</v>
      </c>
      <c r="F2032">
        <v>30.323939999999993</v>
      </c>
      <c r="G2032" s="3">
        <v>3</v>
      </c>
      <c r="P2032">
        <v>2</v>
      </c>
      <c r="Q2032" t="str">
        <f>CONCATENATE(C2032,E2032,G2032,I2032)</f>
        <v>23</v>
      </c>
    </row>
    <row r="2033" spans="1:17" x14ac:dyDescent="0.25">
      <c r="A2033">
        <v>4251</v>
      </c>
      <c r="D2033">
        <v>18.400154000000001</v>
      </c>
      <c r="E2033" s="4">
        <v>2</v>
      </c>
      <c r="F2033">
        <v>30.323939999999993</v>
      </c>
      <c r="G2033" s="3">
        <v>3</v>
      </c>
      <c r="P2033">
        <v>2</v>
      </c>
      <c r="Q2033" t="str">
        <f>CONCATENATE(C2033,E2033,G2033,I2033)</f>
        <v>23</v>
      </c>
    </row>
    <row r="2034" spans="1:17" x14ac:dyDescent="0.25">
      <c r="A2034">
        <v>4252</v>
      </c>
      <c r="D2034">
        <v>18.400154000000001</v>
      </c>
      <c r="E2034" s="4">
        <v>2</v>
      </c>
      <c r="F2034">
        <v>30.323939999999993</v>
      </c>
      <c r="G2034" s="3">
        <v>3</v>
      </c>
      <c r="P2034">
        <v>2</v>
      </c>
      <c r="Q2034" t="str">
        <f>CONCATENATE(C2034,E2034,G2034,I2034)</f>
        <v>23</v>
      </c>
    </row>
    <row r="2035" spans="1:17" x14ac:dyDescent="0.25">
      <c r="A2035">
        <v>4253</v>
      </c>
      <c r="D2035">
        <v>18.400154000000001</v>
      </c>
      <c r="E2035" s="4">
        <v>2</v>
      </c>
      <c r="F2035">
        <v>30.323939999999993</v>
      </c>
      <c r="G2035" s="3">
        <v>3</v>
      </c>
      <c r="P2035">
        <v>2</v>
      </c>
      <c r="Q2035" t="str">
        <f>CONCATENATE(C2035,E2035,G2035,I2035)</f>
        <v>23</v>
      </c>
    </row>
    <row r="2036" spans="1:17" x14ac:dyDescent="0.25">
      <c r="A2036">
        <v>4254</v>
      </c>
      <c r="D2036">
        <v>18.400154000000001</v>
      </c>
      <c r="E2036" s="4">
        <v>2</v>
      </c>
      <c r="F2036">
        <v>30.323939999999993</v>
      </c>
      <c r="G2036" s="3">
        <v>3</v>
      </c>
      <c r="P2036">
        <v>2</v>
      </c>
      <c r="Q2036" t="str">
        <f>CONCATENATE(C2036,E2036,G2036,I2036)</f>
        <v>23</v>
      </c>
    </row>
    <row r="2037" spans="1:17" x14ac:dyDescent="0.25">
      <c r="A2037">
        <v>4255</v>
      </c>
      <c r="D2037">
        <v>18.400154000000001</v>
      </c>
      <c r="E2037" s="4">
        <v>2</v>
      </c>
      <c r="F2037">
        <v>30.323939999999993</v>
      </c>
      <c r="G2037" s="3">
        <v>3</v>
      </c>
      <c r="P2037">
        <v>2</v>
      </c>
      <c r="Q2037" t="str">
        <f>CONCATENATE(C2037,E2037,G2037,I2037)</f>
        <v>23</v>
      </c>
    </row>
    <row r="2038" spans="1:17" x14ac:dyDescent="0.25">
      <c r="A2038">
        <v>4256</v>
      </c>
      <c r="D2038">
        <v>18.400154000000001</v>
      </c>
      <c r="E2038" s="4">
        <v>2</v>
      </c>
      <c r="F2038">
        <v>30.323939999999993</v>
      </c>
      <c r="G2038" s="3">
        <v>3</v>
      </c>
      <c r="P2038">
        <v>2</v>
      </c>
      <c r="Q2038" t="str">
        <f>CONCATENATE(C2038,E2038,G2038,I2038)</f>
        <v>23</v>
      </c>
    </row>
    <row r="2039" spans="1:17" x14ac:dyDescent="0.25">
      <c r="A2039">
        <v>4257</v>
      </c>
      <c r="D2039">
        <v>18.400154000000001</v>
      </c>
      <c r="E2039" s="4">
        <v>2</v>
      </c>
      <c r="F2039">
        <v>30.323939999999993</v>
      </c>
      <c r="G2039" s="3">
        <v>3</v>
      </c>
      <c r="P2039">
        <v>2</v>
      </c>
      <c r="Q2039" t="str">
        <f>CONCATENATE(C2039,E2039,G2039,I2039)</f>
        <v>23</v>
      </c>
    </row>
    <row r="2040" spans="1:17" x14ac:dyDescent="0.25">
      <c r="A2040">
        <v>4258</v>
      </c>
      <c r="D2040">
        <v>18.400154000000001</v>
      </c>
      <c r="E2040" s="4">
        <v>2</v>
      </c>
      <c r="F2040">
        <v>30.323939999999993</v>
      </c>
      <c r="G2040" s="3">
        <v>3</v>
      </c>
      <c r="P2040">
        <v>2</v>
      </c>
      <c r="Q2040" t="str">
        <f>CONCATENATE(C2040,E2040,G2040,I2040)</f>
        <v>23</v>
      </c>
    </row>
    <row r="2041" spans="1:17" x14ac:dyDescent="0.25">
      <c r="A2041">
        <v>4259</v>
      </c>
      <c r="D2041">
        <v>18.400154000000001</v>
      </c>
      <c r="E2041" s="4">
        <v>2</v>
      </c>
      <c r="F2041">
        <v>30.323939999999993</v>
      </c>
      <c r="G2041" s="3">
        <v>3</v>
      </c>
      <c r="P2041">
        <v>2</v>
      </c>
      <c r="Q2041" t="str">
        <f>CONCATENATE(C2041,E2041,G2041,I2041)</f>
        <v>23</v>
      </c>
    </row>
    <row r="2042" spans="1:17" x14ac:dyDescent="0.25">
      <c r="A2042">
        <v>4260</v>
      </c>
      <c r="D2042">
        <v>18.400154000000001</v>
      </c>
      <c r="E2042" s="4">
        <v>2</v>
      </c>
      <c r="F2042">
        <v>30.323939999999993</v>
      </c>
      <c r="G2042" s="3">
        <v>3</v>
      </c>
      <c r="P2042">
        <v>2</v>
      </c>
      <c r="Q2042" t="str">
        <f>CONCATENATE(C2042,E2042,G2042,I2042)</f>
        <v>23</v>
      </c>
    </row>
    <row r="2043" spans="1:17" x14ac:dyDescent="0.25">
      <c r="A2043">
        <v>4261</v>
      </c>
      <c r="B2043">
        <v>10.046423999999988</v>
      </c>
      <c r="C2043" s="2">
        <v>1</v>
      </c>
      <c r="D2043">
        <v>17.686144999999996</v>
      </c>
      <c r="E2043" s="4">
        <v>2</v>
      </c>
      <c r="F2043">
        <v>30.109770999999995</v>
      </c>
      <c r="G2043" s="3">
        <v>3</v>
      </c>
      <c r="P2043">
        <v>3</v>
      </c>
      <c r="Q2043" t="str">
        <f>CONCATENATE(C2043,E2043,G2043,I2043)</f>
        <v>123</v>
      </c>
    </row>
    <row r="2044" spans="1:17" x14ac:dyDescent="0.25">
      <c r="A2044">
        <v>4262</v>
      </c>
      <c r="B2044">
        <v>10.046423999999988</v>
      </c>
      <c r="C2044" s="2">
        <v>1</v>
      </c>
      <c r="F2044">
        <v>30.038382999999996</v>
      </c>
      <c r="G2044" s="3">
        <v>3</v>
      </c>
      <c r="P2044">
        <v>2</v>
      </c>
      <c r="Q2044" t="str">
        <f>CONCATENATE(C2044,E2044,G2044,I2044)</f>
        <v>13</v>
      </c>
    </row>
    <row r="2045" spans="1:17" x14ac:dyDescent="0.25">
      <c r="A2045">
        <v>4263</v>
      </c>
      <c r="B2045">
        <v>10.046423999999988</v>
      </c>
      <c r="C2045" s="2">
        <v>1</v>
      </c>
      <c r="F2045">
        <v>30.038382999999996</v>
      </c>
      <c r="G2045" s="3">
        <v>3</v>
      </c>
      <c r="P2045">
        <v>2</v>
      </c>
      <c r="Q2045" t="str">
        <f>CONCATENATE(C2045,E2045,G2045,I2045)</f>
        <v>13</v>
      </c>
    </row>
    <row r="2046" spans="1:17" x14ac:dyDescent="0.25">
      <c r="A2046">
        <v>4264</v>
      </c>
      <c r="B2046">
        <v>10.046423999999988</v>
      </c>
      <c r="C2046" s="2">
        <v>1</v>
      </c>
      <c r="F2046">
        <v>30.038382999999996</v>
      </c>
      <c r="G2046" s="3">
        <v>3</v>
      </c>
      <c r="P2046">
        <v>2</v>
      </c>
      <c r="Q2046" t="str">
        <f>CONCATENATE(C2046,E2046,G2046,I2046)</f>
        <v>13</v>
      </c>
    </row>
    <row r="2047" spans="1:17" x14ac:dyDescent="0.25">
      <c r="A2047">
        <v>4265</v>
      </c>
      <c r="B2047">
        <v>10.046423999999988</v>
      </c>
      <c r="C2047" s="2">
        <v>1</v>
      </c>
      <c r="F2047">
        <v>30.038382999999996</v>
      </c>
      <c r="G2047" s="3">
        <v>3</v>
      </c>
      <c r="P2047">
        <v>2</v>
      </c>
      <c r="Q2047" t="str">
        <f>CONCATENATE(C2047,E2047,G2047,I2047)</f>
        <v>13</v>
      </c>
    </row>
    <row r="2048" spans="1:17" x14ac:dyDescent="0.25">
      <c r="A2048">
        <v>4266</v>
      </c>
      <c r="B2048">
        <v>10.046423999999988</v>
      </c>
      <c r="C2048" s="2">
        <v>1</v>
      </c>
      <c r="F2048">
        <v>29.895606999999998</v>
      </c>
      <c r="G2048" s="3">
        <v>3</v>
      </c>
      <c r="P2048">
        <v>2</v>
      </c>
      <c r="Q2048" t="str">
        <f>CONCATENATE(C2048,E2048,G2048,I2048)</f>
        <v>13</v>
      </c>
    </row>
    <row r="2049" spans="1:17" x14ac:dyDescent="0.25">
      <c r="A2049">
        <v>4267</v>
      </c>
      <c r="B2049">
        <v>10.046423999999988</v>
      </c>
      <c r="C2049" s="2">
        <v>1</v>
      </c>
      <c r="F2049">
        <v>29.681438</v>
      </c>
      <c r="G2049" s="3">
        <v>3</v>
      </c>
      <c r="P2049">
        <v>2</v>
      </c>
      <c r="Q2049" t="str">
        <f>CONCATENATE(C2049,E2049,G2049,I2049)</f>
        <v>13</v>
      </c>
    </row>
    <row r="2050" spans="1:17" x14ac:dyDescent="0.25">
      <c r="A2050">
        <v>4268</v>
      </c>
      <c r="B2050">
        <v>10.046423999999988</v>
      </c>
      <c r="C2050" s="2">
        <v>1</v>
      </c>
      <c r="F2050">
        <v>29.681438</v>
      </c>
      <c r="G2050" s="3">
        <v>3</v>
      </c>
      <c r="H2050">
        <v>20.756354999999999</v>
      </c>
      <c r="I2050" s="1">
        <v>4</v>
      </c>
      <c r="P2050">
        <v>3</v>
      </c>
      <c r="Q2050" t="str">
        <f>CONCATENATE(C2050,E2050,G2050,I2050)</f>
        <v>134</v>
      </c>
    </row>
    <row r="2051" spans="1:17" x14ac:dyDescent="0.25">
      <c r="A2051">
        <v>4269</v>
      </c>
      <c r="B2051">
        <v>10.046423999999988</v>
      </c>
      <c r="C2051" s="2">
        <v>1</v>
      </c>
      <c r="F2051">
        <v>29.681438</v>
      </c>
      <c r="G2051" s="3">
        <v>3</v>
      </c>
      <c r="H2051">
        <v>20.756354999999999</v>
      </c>
      <c r="I2051" s="1">
        <v>4</v>
      </c>
      <c r="P2051">
        <v>3</v>
      </c>
      <c r="Q2051" t="str">
        <f>CONCATENATE(C2051,E2051,G2051,I2051)</f>
        <v>134</v>
      </c>
    </row>
    <row r="2052" spans="1:17" x14ac:dyDescent="0.25">
      <c r="A2052">
        <v>4270</v>
      </c>
      <c r="B2052">
        <v>10.046423999999988</v>
      </c>
      <c r="C2052" s="2">
        <v>1</v>
      </c>
      <c r="F2052">
        <v>29.467151000000001</v>
      </c>
      <c r="G2052" s="3">
        <v>3</v>
      </c>
      <c r="H2052">
        <v>20.756354999999999</v>
      </c>
      <c r="I2052" s="1">
        <v>4</v>
      </c>
      <c r="P2052">
        <v>3</v>
      </c>
      <c r="Q2052" t="str">
        <f>CONCATENATE(C2052,E2052,G2052,I2052)</f>
        <v>134</v>
      </c>
    </row>
    <row r="2053" spans="1:17" x14ac:dyDescent="0.25">
      <c r="A2053">
        <v>4271</v>
      </c>
      <c r="B2053">
        <v>10.046423999999988</v>
      </c>
      <c r="C2053" s="2">
        <v>1</v>
      </c>
      <c r="F2053">
        <v>29.467151000000001</v>
      </c>
      <c r="G2053" s="3">
        <v>3</v>
      </c>
      <c r="H2053">
        <v>20.756354999999999</v>
      </c>
      <c r="I2053" s="1">
        <v>4</v>
      </c>
      <c r="P2053">
        <v>3</v>
      </c>
      <c r="Q2053" t="str">
        <f>CONCATENATE(C2053,E2053,G2053,I2053)</f>
        <v>134</v>
      </c>
    </row>
    <row r="2054" spans="1:17" x14ac:dyDescent="0.25">
      <c r="A2054">
        <v>4272</v>
      </c>
      <c r="B2054">
        <v>10.046423999999988</v>
      </c>
      <c r="C2054" s="2">
        <v>1</v>
      </c>
      <c r="F2054">
        <v>29.467151000000001</v>
      </c>
      <c r="G2054" s="3">
        <v>3</v>
      </c>
      <c r="H2054">
        <v>20.756354999999999</v>
      </c>
      <c r="I2054" s="1">
        <v>4</v>
      </c>
      <c r="P2054">
        <v>3</v>
      </c>
      <c r="Q2054" t="str">
        <f>CONCATENATE(C2054,E2054,G2054,I2054)</f>
        <v>134</v>
      </c>
    </row>
    <row r="2055" spans="1:17" x14ac:dyDescent="0.25">
      <c r="A2055">
        <v>4273</v>
      </c>
      <c r="B2055">
        <v>10.046423999999988</v>
      </c>
      <c r="C2055" s="2">
        <v>1</v>
      </c>
      <c r="H2055">
        <v>20.756354999999999</v>
      </c>
      <c r="I2055" s="1">
        <v>4</v>
      </c>
      <c r="P2055">
        <v>2</v>
      </c>
      <c r="Q2055" t="str">
        <f>CONCATENATE(C2055,E2055,G2055,I2055)</f>
        <v>14</v>
      </c>
    </row>
    <row r="2056" spans="1:17" x14ac:dyDescent="0.25">
      <c r="A2056">
        <v>4274</v>
      </c>
      <c r="B2056">
        <v>10.046423999999988</v>
      </c>
      <c r="C2056" s="2">
        <v>1</v>
      </c>
      <c r="H2056">
        <v>20.756354999999999</v>
      </c>
      <c r="I2056" s="1">
        <v>4</v>
      </c>
      <c r="P2056">
        <v>2</v>
      </c>
      <c r="Q2056" t="str">
        <f>CONCATENATE(C2056,E2056,G2056,I2056)</f>
        <v>14</v>
      </c>
    </row>
    <row r="2057" spans="1:17" x14ac:dyDescent="0.25">
      <c r="A2057">
        <v>4275</v>
      </c>
      <c r="B2057">
        <v>10.046423999999988</v>
      </c>
      <c r="C2057" s="2">
        <v>1</v>
      </c>
      <c r="H2057">
        <v>20.756354999999999</v>
      </c>
      <c r="I2057" s="1">
        <v>4</v>
      </c>
      <c r="P2057">
        <v>2</v>
      </c>
      <c r="Q2057" t="str">
        <f>CONCATENATE(C2057,E2057,G2057,I2057)</f>
        <v>14</v>
      </c>
    </row>
    <row r="2058" spans="1:17" x14ac:dyDescent="0.25">
      <c r="A2058">
        <v>4276</v>
      </c>
      <c r="B2058">
        <v>10.046423999999988</v>
      </c>
      <c r="C2058" s="2">
        <v>1</v>
      </c>
      <c r="H2058">
        <v>20.756354999999999</v>
      </c>
      <c r="I2058" s="1">
        <v>4</v>
      </c>
      <c r="P2058">
        <v>2</v>
      </c>
      <c r="Q2058" t="str">
        <f>CONCATENATE(C2058,E2058,G2058,I2058)</f>
        <v>14</v>
      </c>
    </row>
    <row r="2059" spans="1:17" x14ac:dyDescent="0.25">
      <c r="A2059">
        <v>4277</v>
      </c>
      <c r="B2059">
        <v>10.046423999999988</v>
      </c>
      <c r="C2059" s="2">
        <v>1</v>
      </c>
      <c r="H2059">
        <v>20.756354999999999</v>
      </c>
      <c r="I2059" s="1">
        <v>4</v>
      </c>
      <c r="P2059">
        <v>2</v>
      </c>
      <c r="Q2059" t="str">
        <f>CONCATENATE(C2059,E2059,G2059,I2059)</f>
        <v>14</v>
      </c>
    </row>
    <row r="2060" spans="1:17" x14ac:dyDescent="0.25">
      <c r="A2060">
        <v>4278</v>
      </c>
      <c r="B2060">
        <v>10.046423999999988</v>
      </c>
      <c r="C2060" s="2">
        <v>1</v>
      </c>
      <c r="H2060">
        <v>20.756354999999999</v>
      </c>
      <c r="I2060" s="1">
        <v>4</v>
      </c>
      <c r="P2060">
        <v>2</v>
      </c>
      <c r="Q2060" t="str">
        <f>CONCATENATE(C2060,E2060,G2060,I2060)</f>
        <v>14</v>
      </c>
    </row>
    <row r="2061" spans="1:17" x14ac:dyDescent="0.25">
      <c r="A2061">
        <v>4279</v>
      </c>
      <c r="B2061">
        <v>10.046423999999988</v>
      </c>
      <c r="C2061" s="2">
        <v>1</v>
      </c>
      <c r="H2061">
        <v>20.756354999999999</v>
      </c>
      <c r="I2061" s="1">
        <v>4</v>
      </c>
      <c r="P2061">
        <v>2</v>
      </c>
      <c r="Q2061" t="str">
        <f>CONCATENATE(C2061,E2061,G2061,I2061)</f>
        <v>14</v>
      </c>
    </row>
    <row r="2062" spans="1:17" x14ac:dyDescent="0.25">
      <c r="A2062">
        <v>4280</v>
      </c>
      <c r="B2062">
        <v>10.046423999999988</v>
      </c>
      <c r="C2062" s="2">
        <v>1</v>
      </c>
      <c r="H2062">
        <v>20.756354999999999</v>
      </c>
      <c r="I2062" s="1">
        <v>4</v>
      </c>
      <c r="P2062">
        <v>2</v>
      </c>
      <c r="Q2062" t="str">
        <f>CONCATENATE(C2062,E2062,G2062,I2062)</f>
        <v>14</v>
      </c>
    </row>
    <row r="2063" spans="1:17" x14ac:dyDescent="0.25">
      <c r="A2063">
        <v>4281</v>
      </c>
      <c r="B2063">
        <v>10.046423999999988</v>
      </c>
      <c r="C2063" s="2">
        <v>1</v>
      </c>
      <c r="H2063">
        <v>20.756354999999999</v>
      </c>
      <c r="I2063" s="1">
        <v>4</v>
      </c>
      <c r="P2063">
        <v>2</v>
      </c>
      <c r="Q2063" t="str">
        <f>CONCATENATE(C2063,E2063,G2063,I2063)</f>
        <v>14</v>
      </c>
    </row>
    <row r="2064" spans="1:17" x14ac:dyDescent="0.25">
      <c r="A2064">
        <v>4282</v>
      </c>
      <c r="B2064">
        <v>10.046423999999988</v>
      </c>
      <c r="C2064" s="2">
        <v>1</v>
      </c>
      <c r="H2064">
        <v>20.756354999999999</v>
      </c>
      <c r="I2064" s="1">
        <v>4</v>
      </c>
      <c r="P2064">
        <v>2</v>
      </c>
      <c r="Q2064" t="str">
        <f>CONCATENATE(C2064,E2064,G2064,I2064)</f>
        <v>14</v>
      </c>
    </row>
    <row r="2065" spans="1:17" x14ac:dyDescent="0.25">
      <c r="A2065">
        <v>4283</v>
      </c>
      <c r="B2065">
        <v>10.046423999999988</v>
      </c>
      <c r="C2065" s="2">
        <v>1</v>
      </c>
      <c r="H2065">
        <v>20.756354999999999</v>
      </c>
      <c r="I2065" s="1">
        <v>4</v>
      </c>
      <c r="P2065">
        <v>2</v>
      </c>
      <c r="Q2065" t="str">
        <f>CONCATENATE(C2065,E2065,G2065,I2065)</f>
        <v>14</v>
      </c>
    </row>
    <row r="2066" spans="1:17" x14ac:dyDescent="0.25">
      <c r="A2066">
        <v>4284</v>
      </c>
      <c r="J2066">
        <v>4.7627859999999913</v>
      </c>
      <c r="K2066" t="s">
        <v>22</v>
      </c>
      <c r="Q2066" t="str">
        <f>CONCATENATE(C2066,E2066,G2066,I2066)</f>
        <v/>
      </c>
    </row>
    <row r="2067" spans="1:17" x14ac:dyDescent="0.25">
      <c r="A2067">
        <v>6230</v>
      </c>
      <c r="Q2067" t="str">
        <f>CONCATENATE(C2067,E2067,G2067,I2067)</f>
        <v/>
      </c>
    </row>
    <row r="2068" spans="1:17" x14ac:dyDescent="0.25">
      <c r="A2068">
        <v>6231</v>
      </c>
      <c r="Q2068" t="str">
        <f>CONCATENATE(C2068,E2068,G2068,I2068)</f>
        <v/>
      </c>
    </row>
    <row r="2069" spans="1:17" x14ac:dyDescent="0.25">
      <c r="A2069">
        <v>6232</v>
      </c>
      <c r="J2069">
        <v>5.9766379999999941</v>
      </c>
      <c r="K2069" t="s">
        <v>22</v>
      </c>
      <c r="Q2069" t="str">
        <f>CONCATENATE(C2069,E2069,G2069,I2069)</f>
        <v/>
      </c>
    </row>
    <row r="2070" spans="1:17" x14ac:dyDescent="0.25">
      <c r="A2070">
        <v>6233</v>
      </c>
      <c r="D2070">
        <v>25.254591999999988</v>
      </c>
      <c r="E2070" s="4">
        <v>2</v>
      </c>
      <c r="P2070">
        <v>1</v>
      </c>
      <c r="Q2070" t="str">
        <f>CONCATENATE(C2070,E2070,G2070,I2070)</f>
        <v>2</v>
      </c>
    </row>
    <row r="2071" spans="1:17" x14ac:dyDescent="0.25">
      <c r="A2071">
        <v>6234</v>
      </c>
      <c r="D2071">
        <v>25.254591999999988</v>
      </c>
      <c r="E2071" s="4">
        <v>2</v>
      </c>
      <c r="P2071">
        <v>1</v>
      </c>
      <c r="Q2071" t="str">
        <f>CONCATENATE(C2071,E2071,G2071,I2071)</f>
        <v>2</v>
      </c>
    </row>
    <row r="2072" spans="1:17" x14ac:dyDescent="0.25">
      <c r="A2072">
        <v>6235</v>
      </c>
      <c r="D2072">
        <v>25.254591999999988</v>
      </c>
      <c r="E2072" s="4">
        <v>2</v>
      </c>
      <c r="P2072">
        <v>1</v>
      </c>
      <c r="Q2072" t="str">
        <f>CONCATENATE(C2072,E2072,G2072,I2072)</f>
        <v>2</v>
      </c>
    </row>
    <row r="2073" spans="1:17" x14ac:dyDescent="0.25">
      <c r="A2073">
        <v>6236</v>
      </c>
      <c r="D2073">
        <v>25.254591999999988</v>
      </c>
      <c r="E2073" s="4">
        <v>2</v>
      </c>
      <c r="P2073">
        <v>1</v>
      </c>
      <c r="Q2073" t="str">
        <f>CONCATENATE(C2073,E2073,G2073,I2073)</f>
        <v>2</v>
      </c>
    </row>
    <row r="2074" spans="1:17" x14ac:dyDescent="0.25">
      <c r="A2074">
        <v>6237</v>
      </c>
      <c r="D2074">
        <v>25.254591999999988</v>
      </c>
      <c r="E2074" s="4">
        <v>2</v>
      </c>
      <c r="P2074">
        <v>1</v>
      </c>
      <c r="Q2074" t="str">
        <f>CONCATENATE(C2074,E2074,G2074,I2074)</f>
        <v>2</v>
      </c>
    </row>
    <row r="2075" spans="1:17" x14ac:dyDescent="0.25">
      <c r="A2075">
        <v>6238</v>
      </c>
      <c r="B2075">
        <v>29.18159399999999</v>
      </c>
      <c r="C2075" s="2">
        <v>1</v>
      </c>
      <c r="D2075">
        <v>25.254591999999988</v>
      </c>
      <c r="E2075" s="4">
        <v>2</v>
      </c>
      <c r="P2075">
        <v>2</v>
      </c>
      <c r="Q2075" t="str">
        <f>CONCATENATE(C2075,E2075,G2075,I2075)</f>
        <v>12</v>
      </c>
    </row>
    <row r="2076" spans="1:17" x14ac:dyDescent="0.25">
      <c r="A2076">
        <v>6239</v>
      </c>
      <c r="B2076">
        <v>29.18159399999999</v>
      </c>
      <c r="C2076" s="2">
        <v>1</v>
      </c>
      <c r="D2076">
        <v>25.254591999999988</v>
      </c>
      <c r="E2076" s="4">
        <v>2</v>
      </c>
      <c r="P2076">
        <v>2</v>
      </c>
      <c r="Q2076" t="str">
        <f>CONCATENATE(C2076,E2076,G2076,I2076)</f>
        <v>12</v>
      </c>
    </row>
    <row r="2077" spans="1:17" x14ac:dyDescent="0.25">
      <c r="A2077">
        <v>6240</v>
      </c>
      <c r="B2077">
        <v>29.18159399999999</v>
      </c>
      <c r="C2077" s="2">
        <v>1</v>
      </c>
      <c r="D2077">
        <v>25.254591999999988</v>
      </c>
      <c r="E2077" s="4">
        <v>2</v>
      </c>
      <c r="P2077">
        <v>2</v>
      </c>
      <c r="Q2077" t="str">
        <f>CONCATENATE(C2077,E2077,G2077,I2077)</f>
        <v>12</v>
      </c>
    </row>
    <row r="2078" spans="1:17" x14ac:dyDescent="0.25">
      <c r="A2078">
        <v>6241</v>
      </c>
      <c r="B2078">
        <v>29.18159399999999</v>
      </c>
      <c r="C2078" s="2">
        <v>1</v>
      </c>
      <c r="D2078">
        <v>25.254591999999988</v>
      </c>
      <c r="E2078" s="4">
        <v>2</v>
      </c>
      <c r="P2078">
        <v>2</v>
      </c>
      <c r="Q2078" t="str">
        <f>CONCATENATE(C2078,E2078,G2078,I2078)</f>
        <v>12</v>
      </c>
    </row>
    <row r="2079" spans="1:17" x14ac:dyDescent="0.25">
      <c r="A2079">
        <v>6242</v>
      </c>
      <c r="B2079">
        <v>29.18159399999999</v>
      </c>
      <c r="C2079" s="2">
        <v>1</v>
      </c>
      <c r="D2079">
        <v>25.254591999999988</v>
      </c>
      <c r="E2079" s="4">
        <v>2</v>
      </c>
      <c r="P2079">
        <v>2</v>
      </c>
      <c r="Q2079" t="str">
        <f>CONCATENATE(C2079,E2079,G2079,I2079)</f>
        <v>12</v>
      </c>
    </row>
    <row r="2080" spans="1:17" x14ac:dyDescent="0.25">
      <c r="A2080">
        <v>6243</v>
      </c>
      <c r="B2080">
        <v>29.18159399999999</v>
      </c>
      <c r="C2080" s="2">
        <v>1</v>
      </c>
      <c r="D2080">
        <v>25.254591999999988</v>
      </c>
      <c r="E2080" s="4">
        <v>2</v>
      </c>
      <c r="P2080">
        <v>2</v>
      </c>
      <c r="Q2080" t="str">
        <f>CONCATENATE(C2080,E2080,G2080,I2080)</f>
        <v>12</v>
      </c>
    </row>
    <row r="2081" spans="1:17" x14ac:dyDescent="0.25">
      <c r="A2081">
        <v>6244</v>
      </c>
      <c r="B2081">
        <v>29.18159399999999</v>
      </c>
      <c r="C2081" s="2">
        <v>1</v>
      </c>
      <c r="P2081">
        <v>1</v>
      </c>
      <c r="Q2081" t="str">
        <f>CONCATENATE(C2081,E2081,G2081,I2081)</f>
        <v>1</v>
      </c>
    </row>
    <row r="2082" spans="1:17" x14ac:dyDescent="0.25">
      <c r="A2082">
        <v>6245</v>
      </c>
      <c r="B2082">
        <v>29.18159399999999</v>
      </c>
      <c r="C2082" s="2">
        <v>1</v>
      </c>
      <c r="P2082">
        <v>1</v>
      </c>
      <c r="Q2082" t="str">
        <f>CONCATENATE(C2082,E2082,G2082,I2082)</f>
        <v>1</v>
      </c>
    </row>
    <row r="2083" spans="1:17" x14ac:dyDescent="0.25">
      <c r="A2083">
        <v>6246</v>
      </c>
      <c r="B2083">
        <v>29.18159399999999</v>
      </c>
      <c r="C2083" s="2">
        <v>1</v>
      </c>
      <c r="P2083">
        <v>1</v>
      </c>
      <c r="Q2083" t="str">
        <f>CONCATENATE(C2083,E2083,G2083,I2083)</f>
        <v>1</v>
      </c>
    </row>
    <row r="2084" spans="1:17" x14ac:dyDescent="0.25">
      <c r="A2084">
        <v>6247</v>
      </c>
      <c r="B2084">
        <v>29.18159399999999</v>
      </c>
      <c r="C2084" s="2">
        <v>1</v>
      </c>
      <c r="P2084">
        <v>1</v>
      </c>
      <c r="Q2084" t="str">
        <f>CONCATENATE(C2084,E2084,G2084,I2084)</f>
        <v>1</v>
      </c>
    </row>
    <row r="2085" spans="1:17" x14ac:dyDescent="0.25">
      <c r="A2085">
        <v>6248</v>
      </c>
      <c r="B2085">
        <v>29.18159399999999</v>
      </c>
      <c r="C2085" s="2">
        <v>1</v>
      </c>
      <c r="H2085">
        <v>23.612399999999994</v>
      </c>
      <c r="I2085" s="1">
        <v>4</v>
      </c>
      <c r="P2085">
        <v>2</v>
      </c>
      <c r="Q2085" t="str">
        <f>CONCATENATE(C2085,E2085,G2085,I2085)</f>
        <v>14</v>
      </c>
    </row>
    <row r="2086" spans="1:17" x14ac:dyDescent="0.25">
      <c r="A2086">
        <v>6249</v>
      </c>
      <c r="H2086">
        <v>23.612399999999994</v>
      </c>
      <c r="I2086" s="1">
        <v>4</v>
      </c>
      <c r="P2086">
        <v>1</v>
      </c>
      <c r="Q2086" t="str">
        <f>CONCATENATE(C2086,E2086,G2086,I2086)</f>
        <v>4</v>
      </c>
    </row>
    <row r="2087" spans="1:17" x14ac:dyDescent="0.25">
      <c r="A2087">
        <v>6250</v>
      </c>
      <c r="H2087">
        <v>23.612399999999994</v>
      </c>
      <c r="I2087" s="1">
        <v>4</v>
      </c>
      <c r="P2087">
        <v>1</v>
      </c>
      <c r="Q2087" t="str">
        <f>CONCATENATE(C2087,E2087,G2087,I2087)</f>
        <v>4</v>
      </c>
    </row>
    <row r="2088" spans="1:17" x14ac:dyDescent="0.25">
      <c r="A2088">
        <v>6251</v>
      </c>
      <c r="H2088">
        <v>23.612399999999994</v>
      </c>
      <c r="I2088" s="1">
        <v>4</v>
      </c>
      <c r="P2088">
        <v>1</v>
      </c>
      <c r="Q2088" t="str">
        <f>CONCATENATE(C2088,E2088,G2088,I2088)</f>
        <v>4</v>
      </c>
    </row>
    <row r="2089" spans="1:17" x14ac:dyDescent="0.25">
      <c r="A2089">
        <v>6252</v>
      </c>
      <c r="H2089">
        <v>23.612399999999994</v>
      </c>
      <c r="I2089" s="1">
        <v>4</v>
      </c>
      <c r="P2089">
        <v>1</v>
      </c>
      <c r="Q2089" t="str">
        <f>CONCATENATE(C2089,E2089,G2089,I2089)</f>
        <v>4</v>
      </c>
    </row>
    <row r="2090" spans="1:17" x14ac:dyDescent="0.25">
      <c r="A2090">
        <v>6253</v>
      </c>
      <c r="H2090">
        <v>23.612399999999994</v>
      </c>
      <c r="I2090" s="1">
        <v>4</v>
      </c>
      <c r="P2090">
        <v>1</v>
      </c>
      <c r="Q2090" t="str">
        <f>CONCATENATE(C2090,E2090,G2090,I2090)</f>
        <v>4</v>
      </c>
    </row>
    <row r="2091" spans="1:17" x14ac:dyDescent="0.25">
      <c r="A2091">
        <v>6254</v>
      </c>
      <c r="H2091">
        <v>23.612399999999994</v>
      </c>
      <c r="I2091" s="1">
        <v>4</v>
      </c>
      <c r="P2091">
        <v>1</v>
      </c>
      <c r="Q2091" t="str">
        <f>CONCATENATE(C2091,E2091,G2091,I2091)</f>
        <v>4</v>
      </c>
    </row>
    <row r="2092" spans="1:17" x14ac:dyDescent="0.25">
      <c r="A2092">
        <v>6255</v>
      </c>
      <c r="H2092">
        <v>23.612399999999994</v>
      </c>
      <c r="I2092" s="1">
        <v>4</v>
      </c>
      <c r="P2092">
        <v>1</v>
      </c>
      <c r="Q2092" t="str">
        <f>CONCATENATE(C2092,E2092,G2092,I2092)</f>
        <v>4</v>
      </c>
    </row>
    <row r="2093" spans="1:17" x14ac:dyDescent="0.25">
      <c r="A2093">
        <v>6256</v>
      </c>
      <c r="H2093">
        <v>23.969347999999997</v>
      </c>
      <c r="I2093" s="1">
        <v>4</v>
      </c>
      <c r="P2093">
        <v>1</v>
      </c>
      <c r="Q2093" t="str">
        <f>CONCATENATE(C2093,E2093,G2093,I2093)</f>
        <v>4</v>
      </c>
    </row>
    <row r="2094" spans="1:17" x14ac:dyDescent="0.25">
      <c r="A2094">
        <v>6257</v>
      </c>
      <c r="F2094">
        <v>31.966246999999996</v>
      </c>
      <c r="G2094" s="3">
        <v>3</v>
      </c>
      <c r="H2094">
        <v>23.969347999999997</v>
      </c>
      <c r="I2094" s="1">
        <v>4</v>
      </c>
      <c r="P2094">
        <v>2</v>
      </c>
      <c r="Q2094" t="str">
        <f>CONCATENATE(C2094,E2094,G2094,I2094)</f>
        <v>34</v>
      </c>
    </row>
    <row r="2095" spans="1:17" x14ac:dyDescent="0.25">
      <c r="A2095">
        <v>6258</v>
      </c>
      <c r="F2095">
        <v>31.966246999999996</v>
      </c>
      <c r="G2095" s="3">
        <v>3</v>
      </c>
      <c r="H2095">
        <v>24.326411999999991</v>
      </c>
      <c r="I2095" s="1">
        <v>4</v>
      </c>
      <c r="P2095">
        <v>2</v>
      </c>
      <c r="Q2095" t="str">
        <f>CONCATENATE(C2095,E2095,G2095,I2095)</f>
        <v>34</v>
      </c>
    </row>
    <row r="2096" spans="1:17" x14ac:dyDescent="0.25">
      <c r="A2096">
        <v>6259</v>
      </c>
      <c r="F2096">
        <v>31.966246999999996</v>
      </c>
      <c r="G2096" s="3">
        <v>3</v>
      </c>
      <c r="H2096">
        <v>24.469191999999993</v>
      </c>
      <c r="I2096" s="1">
        <v>4</v>
      </c>
      <c r="P2096">
        <v>2</v>
      </c>
      <c r="Q2096" t="str">
        <f>CONCATENATE(C2096,E2096,G2096,I2096)</f>
        <v>34</v>
      </c>
    </row>
    <row r="2097" spans="1:17" x14ac:dyDescent="0.25">
      <c r="A2097">
        <v>6260</v>
      </c>
      <c r="D2097">
        <v>48.173985999999999</v>
      </c>
      <c r="E2097" s="4">
        <v>2</v>
      </c>
      <c r="F2097">
        <v>31.966246999999996</v>
      </c>
      <c r="G2097" s="3">
        <v>3</v>
      </c>
      <c r="H2097">
        <v>24.969031999999999</v>
      </c>
      <c r="I2097" s="1">
        <v>4</v>
      </c>
      <c r="P2097">
        <v>3</v>
      </c>
      <c r="Q2097" t="str">
        <f>CONCATENATE(C2097,E2097,G2097,I2097)</f>
        <v>234</v>
      </c>
    </row>
    <row r="2098" spans="1:17" x14ac:dyDescent="0.25">
      <c r="A2098">
        <v>6261</v>
      </c>
      <c r="D2098">
        <v>48.173985999999999</v>
      </c>
      <c r="E2098" s="4">
        <v>2</v>
      </c>
      <c r="F2098">
        <v>31.966246999999996</v>
      </c>
      <c r="G2098" s="3">
        <v>3</v>
      </c>
      <c r="H2098">
        <v>24.969031999999999</v>
      </c>
      <c r="I2098" s="1">
        <v>4</v>
      </c>
      <c r="P2098">
        <v>3</v>
      </c>
      <c r="Q2098" t="str">
        <f>CONCATENATE(C2098,E2098,G2098,I2098)</f>
        <v>234</v>
      </c>
    </row>
    <row r="2099" spans="1:17" x14ac:dyDescent="0.25">
      <c r="A2099">
        <v>6262</v>
      </c>
      <c r="D2099">
        <v>48.173985999999999</v>
      </c>
      <c r="E2099" s="4">
        <v>2</v>
      </c>
      <c r="F2099">
        <v>31.966246999999996</v>
      </c>
      <c r="G2099" s="3">
        <v>3</v>
      </c>
      <c r="P2099">
        <v>2</v>
      </c>
      <c r="Q2099" t="str">
        <f>CONCATENATE(C2099,E2099,G2099,I2099)</f>
        <v>23</v>
      </c>
    </row>
    <row r="2100" spans="1:17" x14ac:dyDescent="0.25">
      <c r="A2100">
        <v>6263</v>
      </c>
      <c r="D2100">
        <v>48.173985999999999</v>
      </c>
      <c r="E2100" s="4">
        <v>2</v>
      </c>
      <c r="F2100">
        <v>32.180415999999994</v>
      </c>
      <c r="G2100" s="3">
        <v>3</v>
      </c>
      <c r="P2100">
        <v>2</v>
      </c>
      <c r="Q2100" t="str">
        <f>CONCATENATE(C2100,E2100,G2100,I2100)</f>
        <v>23</v>
      </c>
    </row>
    <row r="2101" spans="1:17" x14ac:dyDescent="0.25">
      <c r="A2101">
        <v>6264</v>
      </c>
      <c r="D2101">
        <v>48.173985999999999</v>
      </c>
      <c r="E2101" s="4">
        <v>2</v>
      </c>
      <c r="F2101">
        <v>32.180415999999994</v>
      </c>
      <c r="G2101" s="3">
        <v>3</v>
      </c>
      <c r="P2101">
        <v>2</v>
      </c>
      <c r="Q2101" t="str">
        <f>CONCATENATE(C2101,E2101,G2101,I2101)</f>
        <v>23</v>
      </c>
    </row>
    <row r="2102" spans="1:17" x14ac:dyDescent="0.25">
      <c r="A2102">
        <v>6265</v>
      </c>
      <c r="D2102">
        <v>48.173985999999999</v>
      </c>
      <c r="E2102" s="4">
        <v>2</v>
      </c>
      <c r="F2102">
        <v>32.323195999999996</v>
      </c>
      <c r="G2102" s="3">
        <v>3</v>
      </c>
      <c r="P2102">
        <v>2</v>
      </c>
      <c r="Q2102" t="str">
        <f>CONCATENATE(C2102,E2102,G2102,I2102)</f>
        <v>23</v>
      </c>
    </row>
    <row r="2103" spans="1:17" x14ac:dyDescent="0.25">
      <c r="A2103">
        <v>6266</v>
      </c>
      <c r="D2103">
        <v>48.173985999999999</v>
      </c>
      <c r="E2103" s="4">
        <v>2</v>
      </c>
      <c r="F2103">
        <v>32.680144999999996</v>
      </c>
      <c r="G2103" s="3">
        <v>3</v>
      </c>
      <c r="P2103">
        <v>2</v>
      </c>
      <c r="Q2103" t="str">
        <f>CONCATENATE(C2103,E2103,G2103,I2103)</f>
        <v>23</v>
      </c>
    </row>
    <row r="2104" spans="1:17" x14ac:dyDescent="0.25">
      <c r="A2104">
        <v>6267</v>
      </c>
      <c r="D2104">
        <v>48.173985999999999</v>
      </c>
      <c r="E2104" s="4">
        <v>2</v>
      </c>
      <c r="F2104">
        <v>32.823039999999992</v>
      </c>
      <c r="G2104" s="3">
        <v>3</v>
      </c>
      <c r="P2104">
        <v>2</v>
      </c>
      <c r="Q2104" t="str">
        <f>CONCATENATE(C2104,E2104,G2104,I2104)</f>
        <v>23</v>
      </c>
    </row>
    <row r="2105" spans="1:17" x14ac:dyDescent="0.25">
      <c r="A2105">
        <v>6268</v>
      </c>
      <c r="D2105">
        <v>48.173985999999999</v>
      </c>
      <c r="E2105" s="4">
        <v>2</v>
      </c>
      <c r="F2105">
        <v>32.823039999999992</v>
      </c>
      <c r="G2105" s="3">
        <v>3</v>
      </c>
      <c r="P2105">
        <v>2</v>
      </c>
      <c r="Q2105" t="str">
        <f>CONCATENATE(C2105,E2105,G2105,I2105)</f>
        <v>23</v>
      </c>
    </row>
    <row r="2106" spans="1:17" x14ac:dyDescent="0.25">
      <c r="A2106">
        <v>6269</v>
      </c>
      <c r="D2106">
        <v>48.173985999999999</v>
      </c>
      <c r="E2106" s="4">
        <v>2</v>
      </c>
      <c r="F2106">
        <v>32.894427999999991</v>
      </c>
      <c r="G2106" s="3">
        <v>3</v>
      </c>
      <c r="P2106">
        <v>2</v>
      </c>
      <c r="Q2106" t="str">
        <f>CONCATENATE(C2106,E2106,G2106,I2106)</f>
        <v>23</v>
      </c>
    </row>
    <row r="2107" spans="1:17" x14ac:dyDescent="0.25">
      <c r="A2107">
        <v>6270</v>
      </c>
      <c r="B2107">
        <v>56.099379999999996</v>
      </c>
      <c r="C2107" s="2">
        <v>1</v>
      </c>
      <c r="D2107">
        <v>48.173985999999999</v>
      </c>
      <c r="E2107" s="4">
        <v>2</v>
      </c>
      <c r="P2107">
        <v>2</v>
      </c>
      <c r="Q2107" t="str">
        <f>CONCATENATE(C2107,E2107,G2107,I2107)</f>
        <v>12</v>
      </c>
    </row>
    <row r="2108" spans="1:17" x14ac:dyDescent="0.25">
      <c r="A2108">
        <v>6271</v>
      </c>
      <c r="B2108">
        <v>56.099379999999996</v>
      </c>
      <c r="C2108" s="2">
        <v>1</v>
      </c>
      <c r="D2108">
        <v>48.745217999999994</v>
      </c>
      <c r="E2108" s="4">
        <v>2</v>
      </c>
      <c r="P2108">
        <v>2</v>
      </c>
      <c r="Q2108" t="str">
        <f>CONCATENATE(C2108,E2108,G2108,I2108)</f>
        <v>12</v>
      </c>
    </row>
    <row r="2109" spans="1:17" x14ac:dyDescent="0.25">
      <c r="A2109">
        <v>6272</v>
      </c>
      <c r="B2109">
        <v>56.099379999999996</v>
      </c>
      <c r="C2109" s="2">
        <v>1</v>
      </c>
      <c r="P2109">
        <v>1</v>
      </c>
      <c r="Q2109" t="str">
        <f>CONCATENATE(C2109,E2109,G2109,I2109)</f>
        <v>1</v>
      </c>
    </row>
    <row r="2110" spans="1:17" x14ac:dyDescent="0.25">
      <c r="A2110">
        <v>6273</v>
      </c>
      <c r="B2110">
        <v>56.099379999999996</v>
      </c>
      <c r="C2110" s="2">
        <v>1</v>
      </c>
      <c r="P2110">
        <v>1</v>
      </c>
      <c r="Q2110" t="str">
        <f>CONCATENATE(C2110,E2110,G2110,I2110)</f>
        <v>1</v>
      </c>
    </row>
    <row r="2111" spans="1:17" x14ac:dyDescent="0.25">
      <c r="A2111">
        <v>6274</v>
      </c>
      <c r="B2111">
        <v>56.099379999999996</v>
      </c>
      <c r="C2111" s="2">
        <v>1</v>
      </c>
      <c r="P2111">
        <v>1</v>
      </c>
      <c r="Q2111" t="str">
        <f>CONCATENATE(C2111,E2111,G2111,I2111)</f>
        <v>1</v>
      </c>
    </row>
    <row r="2112" spans="1:17" x14ac:dyDescent="0.25">
      <c r="A2112">
        <v>6275</v>
      </c>
      <c r="B2112">
        <v>56.099379999999996</v>
      </c>
      <c r="C2112" s="2">
        <v>1</v>
      </c>
      <c r="P2112">
        <v>1</v>
      </c>
      <c r="Q2112" t="str">
        <f>CONCATENATE(C2112,E2112,G2112,I2112)</f>
        <v>1</v>
      </c>
    </row>
    <row r="2113" spans="1:17" x14ac:dyDescent="0.25">
      <c r="A2113">
        <v>6276</v>
      </c>
      <c r="B2113">
        <v>56.099379999999996</v>
      </c>
      <c r="C2113" s="2">
        <v>1</v>
      </c>
      <c r="H2113">
        <v>49.173554999999993</v>
      </c>
      <c r="I2113" s="1">
        <v>4</v>
      </c>
      <c r="P2113">
        <v>2</v>
      </c>
      <c r="Q2113" t="str">
        <f>CONCATENATE(C2113,E2113,G2113,I2113)</f>
        <v>14</v>
      </c>
    </row>
    <row r="2114" spans="1:17" x14ac:dyDescent="0.25">
      <c r="A2114">
        <v>6277</v>
      </c>
      <c r="B2114">
        <v>56.099379999999996</v>
      </c>
      <c r="C2114" s="2">
        <v>1</v>
      </c>
      <c r="H2114">
        <v>49.173554999999993</v>
      </c>
      <c r="I2114" s="1">
        <v>4</v>
      </c>
      <c r="P2114">
        <v>2</v>
      </c>
      <c r="Q2114" t="str">
        <f>CONCATENATE(C2114,E2114,G2114,I2114)</f>
        <v>14</v>
      </c>
    </row>
    <row r="2115" spans="1:17" x14ac:dyDescent="0.25">
      <c r="A2115">
        <v>6278</v>
      </c>
      <c r="B2115">
        <v>56.099379999999996</v>
      </c>
      <c r="C2115" s="2">
        <v>1</v>
      </c>
      <c r="H2115">
        <v>49.173554999999993</v>
      </c>
      <c r="I2115" s="1">
        <v>4</v>
      </c>
      <c r="P2115">
        <v>2</v>
      </c>
      <c r="Q2115" t="str">
        <f>CONCATENATE(C2115,E2115,G2115,I2115)</f>
        <v>14</v>
      </c>
    </row>
    <row r="2116" spans="1:17" x14ac:dyDescent="0.25">
      <c r="A2116">
        <v>6279</v>
      </c>
      <c r="B2116">
        <v>56.099379999999996</v>
      </c>
      <c r="C2116" s="2">
        <v>1</v>
      </c>
      <c r="H2116">
        <v>49.173554999999993</v>
      </c>
      <c r="I2116" s="1">
        <v>4</v>
      </c>
      <c r="P2116">
        <v>2</v>
      </c>
      <c r="Q2116" t="str">
        <f>CONCATENATE(C2116,E2116,G2116,I2116)</f>
        <v>14</v>
      </c>
    </row>
    <row r="2117" spans="1:17" x14ac:dyDescent="0.25">
      <c r="A2117">
        <v>6280</v>
      </c>
      <c r="H2117">
        <v>49.173554999999993</v>
      </c>
      <c r="I2117" s="1">
        <v>4</v>
      </c>
      <c r="P2117">
        <v>1</v>
      </c>
      <c r="Q2117" t="str">
        <f>CONCATENATE(C2117,E2117,G2117,I2117)</f>
        <v>4</v>
      </c>
    </row>
    <row r="2118" spans="1:17" x14ac:dyDescent="0.25">
      <c r="A2118">
        <v>6281</v>
      </c>
      <c r="H2118">
        <v>49.173554999999993</v>
      </c>
      <c r="I2118" s="1">
        <v>4</v>
      </c>
      <c r="P2118">
        <v>1</v>
      </c>
      <c r="Q2118" t="str">
        <f>CONCATENATE(C2118,E2118,G2118,I2118)</f>
        <v>4</v>
      </c>
    </row>
    <row r="2119" spans="1:17" x14ac:dyDescent="0.25">
      <c r="A2119">
        <v>6282</v>
      </c>
      <c r="H2119">
        <v>49.173554999999993</v>
      </c>
      <c r="I2119" s="1">
        <v>4</v>
      </c>
      <c r="P2119">
        <v>1</v>
      </c>
      <c r="Q2119" t="str">
        <f>CONCATENATE(C2119,E2119,G2119,I2119)</f>
        <v>4</v>
      </c>
    </row>
    <row r="2120" spans="1:17" x14ac:dyDescent="0.25">
      <c r="A2120">
        <v>6283</v>
      </c>
      <c r="H2120">
        <v>49.173554999999993</v>
      </c>
      <c r="I2120" s="1">
        <v>4</v>
      </c>
      <c r="P2120">
        <v>1</v>
      </c>
      <c r="Q2120" t="str">
        <f>CONCATENATE(C2120,E2120,G2120,I2120)</f>
        <v>4</v>
      </c>
    </row>
    <row r="2121" spans="1:17" x14ac:dyDescent="0.25">
      <c r="A2121">
        <v>6284</v>
      </c>
      <c r="H2121">
        <v>49.173554999999993</v>
      </c>
      <c r="I2121" s="1">
        <v>4</v>
      </c>
      <c r="P2121">
        <v>1</v>
      </c>
      <c r="Q2121" t="str">
        <f>CONCATENATE(C2121,E2121,G2121,I2121)</f>
        <v>4</v>
      </c>
    </row>
    <row r="2122" spans="1:17" x14ac:dyDescent="0.25">
      <c r="A2122">
        <v>6285</v>
      </c>
      <c r="F2122">
        <v>57.670180999999992</v>
      </c>
      <c r="G2122" s="3">
        <v>3</v>
      </c>
      <c r="H2122">
        <v>49.173554999999993</v>
      </c>
      <c r="I2122" s="1">
        <v>4</v>
      </c>
      <c r="P2122">
        <v>2</v>
      </c>
      <c r="Q2122" t="str">
        <f>CONCATENATE(C2122,E2122,G2122,I2122)</f>
        <v>34</v>
      </c>
    </row>
    <row r="2123" spans="1:17" x14ac:dyDescent="0.25">
      <c r="A2123">
        <v>6286</v>
      </c>
      <c r="F2123">
        <v>57.670180999999992</v>
      </c>
      <c r="G2123" s="3">
        <v>3</v>
      </c>
      <c r="H2123">
        <v>49.387837999999995</v>
      </c>
      <c r="I2123" s="1">
        <v>4</v>
      </c>
      <c r="P2123">
        <v>2</v>
      </c>
      <c r="Q2123" t="str">
        <f>CONCATENATE(C2123,E2123,G2123,I2123)</f>
        <v>34</v>
      </c>
    </row>
    <row r="2124" spans="1:17" x14ac:dyDescent="0.25">
      <c r="A2124">
        <v>6287</v>
      </c>
      <c r="F2124">
        <v>57.670180999999992</v>
      </c>
      <c r="G2124" s="3">
        <v>3</v>
      </c>
      <c r="H2124">
        <v>49.53061799999999</v>
      </c>
      <c r="I2124" s="1">
        <v>4</v>
      </c>
      <c r="P2124">
        <v>2</v>
      </c>
      <c r="Q2124" t="str">
        <f>CONCATENATE(C2124,E2124,G2124,I2124)</f>
        <v>34</v>
      </c>
    </row>
    <row r="2125" spans="1:17" x14ac:dyDescent="0.25">
      <c r="A2125">
        <v>6288</v>
      </c>
      <c r="F2125">
        <v>57.670180999999992</v>
      </c>
      <c r="G2125" s="3">
        <v>3</v>
      </c>
      <c r="P2125">
        <v>1</v>
      </c>
      <c r="Q2125" t="str">
        <f>CONCATENATE(C2125,E2125,G2125,I2125)</f>
        <v>3</v>
      </c>
    </row>
    <row r="2126" spans="1:17" x14ac:dyDescent="0.25">
      <c r="A2126">
        <v>6289</v>
      </c>
      <c r="F2126">
        <v>57.670180999999992</v>
      </c>
      <c r="G2126" s="3">
        <v>3</v>
      </c>
      <c r="P2126">
        <v>1</v>
      </c>
      <c r="Q2126" t="str">
        <f>CONCATENATE(C2126,E2126,G2126,I2126)</f>
        <v>3</v>
      </c>
    </row>
    <row r="2127" spans="1:17" x14ac:dyDescent="0.25">
      <c r="A2127">
        <v>6290</v>
      </c>
      <c r="F2127">
        <v>57.670180999999992</v>
      </c>
      <c r="G2127" s="3">
        <v>3</v>
      </c>
      <c r="P2127">
        <v>1</v>
      </c>
      <c r="Q2127" t="str">
        <f>CONCATENATE(C2127,E2127,G2127,I2127)</f>
        <v>3</v>
      </c>
    </row>
    <row r="2128" spans="1:17" x14ac:dyDescent="0.25">
      <c r="A2128">
        <v>6291</v>
      </c>
      <c r="D2128">
        <v>72.367043999999993</v>
      </c>
      <c r="E2128" s="4">
        <v>2</v>
      </c>
      <c r="F2128">
        <v>57.670180999999992</v>
      </c>
      <c r="G2128" s="3">
        <v>3</v>
      </c>
      <c r="P2128">
        <v>2</v>
      </c>
      <c r="Q2128" t="str">
        <f>CONCATENATE(C2128,E2128,G2128,I2128)</f>
        <v>23</v>
      </c>
    </row>
    <row r="2129" spans="1:17" x14ac:dyDescent="0.25">
      <c r="A2129">
        <v>6292</v>
      </c>
      <c r="D2129">
        <v>72.367043999999993</v>
      </c>
      <c r="E2129" s="4">
        <v>2</v>
      </c>
      <c r="F2129">
        <v>57.670180999999992</v>
      </c>
      <c r="G2129" s="3">
        <v>3</v>
      </c>
      <c r="P2129">
        <v>2</v>
      </c>
      <c r="Q2129" t="str">
        <f>CONCATENATE(C2129,E2129,G2129,I2129)</f>
        <v>23</v>
      </c>
    </row>
    <row r="2130" spans="1:17" x14ac:dyDescent="0.25">
      <c r="A2130">
        <v>6293</v>
      </c>
      <c r="D2130">
        <v>72.367043999999993</v>
      </c>
      <c r="E2130" s="4">
        <v>2</v>
      </c>
      <c r="F2130">
        <v>57.670180999999992</v>
      </c>
      <c r="G2130" s="3">
        <v>3</v>
      </c>
      <c r="P2130">
        <v>2</v>
      </c>
      <c r="Q2130" t="str">
        <f>CONCATENATE(C2130,E2130,G2130,I2130)</f>
        <v>23</v>
      </c>
    </row>
    <row r="2131" spans="1:17" x14ac:dyDescent="0.25">
      <c r="A2131">
        <v>6294</v>
      </c>
      <c r="D2131">
        <v>72.367043999999993</v>
      </c>
      <c r="E2131" s="4">
        <v>2</v>
      </c>
      <c r="F2131">
        <v>57.670180999999992</v>
      </c>
      <c r="G2131" s="3">
        <v>3</v>
      </c>
      <c r="P2131">
        <v>2</v>
      </c>
      <c r="Q2131" t="str">
        <f>CONCATENATE(C2131,E2131,G2131,I2131)</f>
        <v>23</v>
      </c>
    </row>
    <row r="2132" spans="1:17" x14ac:dyDescent="0.25">
      <c r="A2132">
        <v>6295</v>
      </c>
      <c r="D2132">
        <v>72.367043999999993</v>
      </c>
      <c r="E2132" s="4">
        <v>2</v>
      </c>
      <c r="F2132">
        <v>57.884348999999993</v>
      </c>
      <c r="G2132" s="3">
        <v>3</v>
      </c>
      <c r="P2132">
        <v>2</v>
      </c>
      <c r="Q2132" t="str">
        <f>CONCATENATE(C2132,E2132,G2132,I2132)</f>
        <v>23</v>
      </c>
    </row>
    <row r="2133" spans="1:17" x14ac:dyDescent="0.25">
      <c r="A2133">
        <v>6296</v>
      </c>
      <c r="D2133">
        <v>72.367043999999993</v>
      </c>
      <c r="E2133" s="4">
        <v>2</v>
      </c>
      <c r="F2133">
        <v>58.098633999999997</v>
      </c>
      <c r="G2133" s="3">
        <v>3</v>
      </c>
      <c r="P2133">
        <v>2</v>
      </c>
      <c r="Q2133" t="str">
        <f>CONCATENATE(C2133,E2133,G2133,I2133)</f>
        <v>23</v>
      </c>
    </row>
    <row r="2134" spans="1:17" x14ac:dyDescent="0.25">
      <c r="A2134">
        <v>6297</v>
      </c>
      <c r="D2134">
        <v>72.367043999999993</v>
      </c>
      <c r="E2134" s="4">
        <v>2</v>
      </c>
      <c r="F2134">
        <v>58.384191999999999</v>
      </c>
      <c r="G2134" s="3">
        <v>3</v>
      </c>
      <c r="P2134">
        <v>2</v>
      </c>
      <c r="Q2134" t="str">
        <f>CONCATENATE(C2134,E2134,G2134,I2134)</f>
        <v>23</v>
      </c>
    </row>
    <row r="2135" spans="1:17" x14ac:dyDescent="0.25">
      <c r="A2135">
        <v>6298</v>
      </c>
      <c r="D2135">
        <v>72.367043999999993</v>
      </c>
      <c r="E2135" s="4">
        <v>2</v>
      </c>
      <c r="P2135">
        <v>1</v>
      </c>
      <c r="Q2135" t="str">
        <f>CONCATENATE(C2135,E2135,G2135,I2135)</f>
        <v>2</v>
      </c>
    </row>
    <row r="2136" spans="1:17" x14ac:dyDescent="0.25">
      <c r="A2136">
        <v>6299</v>
      </c>
      <c r="D2136">
        <v>72.637334999999993</v>
      </c>
      <c r="E2136" s="4">
        <v>2</v>
      </c>
      <c r="P2136">
        <v>1</v>
      </c>
      <c r="Q2136" t="str">
        <f>CONCATENATE(C2136,E2136,G2136,I2136)</f>
        <v>2</v>
      </c>
    </row>
    <row r="2137" spans="1:17" x14ac:dyDescent="0.25">
      <c r="A2137">
        <v>6300</v>
      </c>
      <c r="D2137">
        <v>72.637334999999993</v>
      </c>
      <c r="E2137" s="4">
        <v>2</v>
      </c>
      <c r="P2137">
        <v>1</v>
      </c>
      <c r="Q2137" t="str">
        <f>CONCATENATE(C2137,E2137,G2137,I2137)</f>
        <v>2</v>
      </c>
    </row>
    <row r="2138" spans="1:17" x14ac:dyDescent="0.25">
      <c r="A2138">
        <v>6301</v>
      </c>
      <c r="B2138">
        <v>78.920575999999983</v>
      </c>
      <c r="C2138" s="2">
        <v>1</v>
      </c>
      <c r="D2138">
        <v>72.637334999999993</v>
      </c>
      <c r="E2138" s="4">
        <v>2</v>
      </c>
      <c r="P2138">
        <v>2</v>
      </c>
      <c r="Q2138" t="str">
        <f>CONCATENATE(C2138,E2138,G2138,I2138)</f>
        <v>12</v>
      </c>
    </row>
    <row r="2139" spans="1:17" x14ac:dyDescent="0.25">
      <c r="A2139">
        <v>6302</v>
      </c>
      <c r="B2139">
        <v>78.920575999999983</v>
      </c>
      <c r="C2139" s="2">
        <v>1</v>
      </c>
      <c r="P2139">
        <v>1</v>
      </c>
      <c r="Q2139" t="str">
        <f>CONCATENATE(C2139,E2139,G2139,I2139)</f>
        <v>1</v>
      </c>
    </row>
    <row r="2140" spans="1:17" x14ac:dyDescent="0.25">
      <c r="A2140">
        <v>6303</v>
      </c>
      <c r="B2140">
        <v>78.920575999999983</v>
      </c>
      <c r="C2140" s="2">
        <v>1</v>
      </c>
      <c r="P2140">
        <v>1</v>
      </c>
      <c r="Q2140" t="str">
        <f>CONCATENATE(C2140,E2140,G2140,I2140)</f>
        <v>1</v>
      </c>
    </row>
    <row r="2141" spans="1:17" x14ac:dyDescent="0.25">
      <c r="A2141">
        <v>6304</v>
      </c>
      <c r="B2141">
        <v>78.920575999999983</v>
      </c>
      <c r="C2141" s="2">
        <v>1</v>
      </c>
      <c r="P2141">
        <v>1</v>
      </c>
      <c r="Q2141" t="str">
        <f>CONCATENATE(C2141,E2141,G2141,I2141)</f>
        <v>1</v>
      </c>
    </row>
    <row r="2142" spans="1:17" x14ac:dyDescent="0.25">
      <c r="A2142">
        <v>6305</v>
      </c>
      <c r="B2142">
        <v>78.920575999999983</v>
      </c>
      <c r="C2142" s="2">
        <v>1</v>
      </c>
      <c r="H2142">
        <v>72.704850999999991</v>
      </c>
      <c r="I2142" s="1">
        <v>4</v>
      </c>
      <c r="P2142">
        <v>2</v>
      </c>
      <c r="Q2142" t="str">
        <f>CONCATENATE(C2142,E2142,G2142,I2142)</f>
        <v>14</v>
      </c>
    </row>
    <row r="2143" spans="1:17" x14ac:dyDescent="0.25">
      <c r="A2143">
        <v>6306</v>
      </c>
      <c r="B2143">
        <v>78.920575999999983</v>
      </c>
      <c r="C2143" s="2">
        <v>1</v>
      </c>
      <c r="H2143">
        <v>72.704850999999991</v>
      </c>
      <c r="I2143" s="1">
        <v>4</v>
      </c>
      <c r="P2143">
        <v>2</v>
      </c>
      <c r="Q2143" t="str">
        <f>CONCATENATE(C2143,E2143,G2143,I2143)</f>
        <v>14</v>
      </c>
    </row>
    <row r="2144" spans="1:17" x14ac:dyDescent="0.25">
      <c r="A2144">
        <v>6307</v>
      </c>
      <c r="B2144">
        <v>78.920575999999983</v>
      </c>
      <c r="C2144" s="2">
        <v>1</v>
      </c>
      <c r="H2144">
        <v>72.704850999999991</v>
      </c>
      <c r="I2144" s="1">
        <v>4</v>
      </c>
      <c r="P2144">
        <v>2</v>
      </c>
      <c r="Q2144" t="str">
        <f>CONCATENATE(C2144,E2144,G2144,I2144)</f>
        <v>14</v>
      </c>
    </row>
    <row r="2145" spans="1:17" x14ac:dyDescent="0.25">
      <c r="A2145">
        <v>6308</v>
      </c>
      <c r="B2145">
        <v>79.05560899999999</v>
      </c>
      <c r="C2145" s="2">
        <v>1</v>
      </c>
      <c r="H2145">
        <v>72.704850999999991</v>
      </c>
      <c r="I2145" s="1">
        <v>4</v>
      </c>
      <c r="P2145">
        <v>2</v>
      </c>
      <c r="Q2145" t="str">
        <f>CONCATENATE(C2145,E2145,G2145,I2145)</f>
        <v>14</v>
      </c>
    </row>
    <row r="2146" spans="1:17" x14ac:dyDescent="0.25">
      <c r="A2146">
        <v>6309</v>
      </c>
      <c r="B2146">
        <v>79.461041999999992</v>
      </c>
      <c r="C2146" s="2">
        <v>1</v>
      </c>
      <c r="H2146">
        <v>72.704850999999991</v>
      </c>
      <c r="I2146" s="1">
        <v>4</v>
      </c>
      <c r="P2146">
        <v>2</v>
      </c>
      <c r="Q2146" t="str">
        <f>CONCATENATE(C2146,E2146,G2146,I2146)</f>
        <v>14</v>
      </c>
    </row>
    <row r="2147" spans="1:17" x14ac:dyDescent="0.25">
      <c r="A2147">
        <v>6310</v>
      </c>
      <c r="H2147">
        <v>72.704850999999991</v>
      </c>
      <c r="I2147" s="1">
        <v>4</v>
      </c>
      <c r="P2147">
        <v>1</v>
      </c>
      <c r="Q2147" t="str">
        <f>CONCATENATE(C2147,E2147,G2147,I2147)</f>
        <v>4</v>
      </c>
    </row>
    <row r="2148" spans="1:17" x14ac:dyDescent="0.25">
      <c r="A2148">
        <v>6311</v>
      </c>
      <c r="H2148">
        <v>73.110280999999986</v>
      </c>
      <c r="I2148" s="1">
        <v>4</v>
      </c>
      <c r="P2148">
        <v>1</v>
      </c>
      <c r="Q2148" t="str">
        <f>CONCATENATE(C2148,E2148,G2148,I2148)</f>
        <v>4</v>
      </c>
    </row>
    <row r="2149" spans="1:17" x14ac:dyDescent="0.25">
      <c r="A2149">
        <v>6312</v>
      </c>
      <c r="H2149">
        <v>73.110280999999986</v>
      </c>
      <c r="I2149" s="1">
        <v>4</v>
      </c>
      <c r="P2149">
        <v>1</v>
      </c>
      <c r="Q2149" t="str">
        <f>CONCATENATE(C2149,E2149,G2149,I2149)</f>
        <v>4</v>
      </c>
    </row>
    <row r="2150" spans="1:17" x14ac:dyDescent="0.25">
      <c r="A2150">
        <v>6313</v>
      </c>
      <c r="H2150">
        <v>73.110280999999986</v>
      </c>
      <c r="I2150" s="1">
        <v>4</v>
      </c>
      <c r="P2150">
        <v>1</v>
      </c>
      <c r="Q2150" t="str">
        <f>CONCATENATE(C2150,E2150,G2150,I2150)</f>
        <v>4</v>
      </c>
    </row>
    <row r="2151" spans="1:17" x14ac:dyDescent="0.25">
      <c r="A2151">
        <v>6314</v>
      </c>
      <c r="F2151">
        <v>79.190751999999989</v>
      </c>
      <c r="G2151" s="3">
        <v>3</v>
      </c>
      <c r="H2151">
        <v>73.110280999999986</v>
      </c>
      <c r="I2151" s="1">
        <v>4</v>
      </c>
      <c r="P2151">
        <v>2</v>
      </c>
      <c r="Q2151" t="str">
        <f>CONCATENATE(C2151,E2151,G2151,I2151)</f>
        <v>34</v>
      </c>
    </row>
    <row r="2152" spans="1:17" x14ac:dyDescent="0.25">
      <c r="A2152">
        <v>6315</v>
      </c>
      <c r="F2152">
        <v>79.190751999999989</v>
      </c>
      <c r="G2152" s="3">
        <v>3</v>
      </c>
      <c r="H2152">
        <v>73.448083999999994</v>
      </c>
      <c r="I2152" s="1">
        <v>4</v>
      </c>
      <c r="P2152">
        <v>2</v>
      </c>
      <c r="Q2152" t="str">
        <f>CONCATENATE(C2152,E2152,G2152,I2152)</f>
        <v>34</v>
      </c>
    </row>
    <row r="2153" spans="1:17" x14ac:dyDescent="0.25">
      <c r="A2153">
        <v>6316</v>
      </c>
      <c r="F2153">
        <v>79.190751999999989</v>
      </c>
      <c r="G2153" s="3">
        <v>3</v>
      </c>
      <c r="H2153">
        <v>73.448083999999994</v>
      </c>
      <c r="I2153" s="1">
        <v>4</v>
      </c>
      <c r="P2153">
        <v>2</v>
      </c>
      <c r="Q2153" t="str">
        <f>CONCATENATE(C2153,E2153,G2153,I2153)</f>
        <v>34</v>
      </c>
    </row>
    <row r="2154" spans="1:17" x14ac:dyDescent="0.25">
      <c r="A2154">
        <v>6317</v>
      </c>
      <c r="F2154">
        <v>79.190751999999989</v>
      </c>
      <c r="G2154" s="3">
        <v>3</v>
      </c>
      <c r="H2154">
        <v>73.448083999999994</v>
      </c>
      <c r="I2154" s="1">
        <v>4</v>
      </c>
      <c r="P2154">
        <v>2</v>
      </c>
      <c r="Q2154" t="str">
        <f>CONCATENATE(C2154,E2154,G2154,I2154)</f>
        <v>34</v>
      </c>
    </row>
    <row r="2155" spans="1:17" x14ac:dyDescent="0.25">
      <c r="A2155">
        <v>6318</v>
      </c>
      <c r="F2155">
        <v>79.190751999999989</v>
      </c>
      <c r="G2155" s="3">
        <v>3</v>
      </c>
      <c r="H2155">
        <v>73.988549999999989</v>
      </c>
      <c r="I2155" s="1">
        <v>4</v>
      </c>
      <c r="P2155">
        <v>2</v>
      </c>
      <c r="Q2155" t="str">
        <f>CONCATENATE(C2155,E2155,G2155,I2155)</f>
        <v>34</v>
      </c>
    </row>
    <row r="2156" spans="1:17" x14ac:dyDescent="0.25">
      <c r="A2156">
        <v>6319</v>
      </c>
      <c r="D2156">
        <v>94.932508999999996</v>
      </c>
      <c r="E2156" s="4">
        <v>2</v>
      </c>
      <c r="F2156">
        <v>79.190751999999989</v>
      </c>
      <c r="G2156" s="3">
        <v>3</v>
      </c>
      <c r="P2156">
        <v>2</v>
      </c>
      <c r="Q2156" t="str">
        <f>CONCATENATE(C2156,E2156,G2156,I2156)</f>
        <v>23</v>
      </c>
    </row>
    <row r="2157" spans="1:17" x14ac:dyDescent="0.25">
      <c r="A2157">
        <v>6320</v>
      </c>
      <c r="D2157">
        <v>94.932508999999996</v>
      </c>
      <c r="E2157" s="4">
        <v>2</v>
      </c>
      <c r="F2157">
        <v>79.190751999999989</v>
      </c>
      <c r="G2157" s="3">
        <v>3</v>
      </c>
      <c r="P2157">
        <v>2</v>
      </c>
      <c r="Q2157" t="str">
        <f>CONCATENATE(C2157,E2157,G2157,I2157)</f>
        <v>23</v>
      </c>
    </row>
    <row r="2158" spans="1:17" x14ac:dyDescent="0.25">
      <c r="A2158">
        <v>6321</v>
      </c>
      <c r="D2158">
        <v>94.932508999999996</v>
      </c>
      <c r="E2158" s="4">
        <v>2</v>
      </c>
      <c r="F2158">
        <v>79.39341499999999</v>
      </c>
      <c r="G2158" s="3">
        <v>3</v>
      </c>
      <c r="P2158">
        <v>2</v>
      </c>
      <c r="Q2158" t="str">
        <f>CONCATENATE(C2158,E2158,G2158,I2158)</f>
        <v>23</v>
      </c>
    </row>
    <row r="2159" spans="1:17" x14ac:dyDescent="0.25">
      <c r="A2159">
        <v>6322</v>
      </c>
      <c r="D2159">
        <v>94.932508999999996</v>
      </c>
      <c r="E2159" s="4">
        <v>2</v>
      </c>
      <c r="F2159">
        <v>79.461041999999992</v>
      </c>
      <c r="G2159" s="3">
        <v>3</v>
      </c>
      <c r="P2159">
        <v>2</v>
      </c>
      <c r="Q2159" t="str">
        <f>CONCATENATE(C2159,E2159,G2159,I2159)</f>
        <v>23</v>
      </c>
    </row>
    <row r="2160" spans="1:17" x14ac:dyDescent="0.25">
      <c r="A2160">
        <v>6323</v>
      </c>
      <c r="D2160">
        <v>94.932508999999996</v>
      </c>
      <c r="E2160" s="4">
        <v>2</v>
      </c>
      <c r="F2160">
        <v>79.596185999999989</v>
      </c>
      <c r="G2160" s="3">
        <v>3</v>
      </c>
      <c r="P2160">
        <v>2</v>
      </c>
      <c r="Q2160" t="str">
        <f>CONCATENATE(C2160,E2160,G2160,I2160)</f>
        <v>23</v>
      </c>
    </row>
    <row r="2161" spans="1:17" x14ac:dyDescent="0.25">
      <c r="A2161">
        <v>6324</v>
      </c>
      <c r="D2161">
        <v>94.932508999999996</v>
      </c>
      <c r="E2161" s="4">
        <v>2</v>
      </c>
      <c r="F2161">
        <v>79.663702000000001</v>
      </c>
      <c r="G2161" s="3">
        <v>3</v>
      </c>
      <c r="P2161">
        <v>2</v>
      </c>
      <c r="Q2161" t="str">
        <f>CONCATENATE(C2161,E2161,G2161,I2161)</f>
        <v>23</v>
      </c>
    </row>
    <row r="2162" spans="1:17" x14ac:dyDescent="0.25">
      <c r="A2162">
        <v>6325</v>
      </c>
      <c r="D2162">
        <v>94.932508999999996</v>
      </c>
      <c r="E2162" s="4">
        <v>2</v>
      </c>
      <c r="F2162">
        <v>79.663702000000001</v>
      </c>
      <c r="G2162" s="3">
        <v>3</v>
      </c>
      <c r="P2162">
        <v>2</v>
      </c>
      <c r="Q2162" t="str">
        <f>CONCATENATE(C2162,E2162,G2162,I2162)</f>
        <v>23</v>
      </c>
    </row>
    <row r="2163" spans="1:17" x14ac:dyDescent="0.25">
      <c r="A2163">
        <v>6326</v>
      </c>
      <c r="D2163">
        <v>94.932508999999996</v>
      </c>
      <c r="E2163" s="4">
        <v>2</v>
      </c>
      <c r="F2163">
        <v>79.866361999999995</v>
      </c>
      <c r="G2163" s="3">
        <v>3</v>
      </c>
      <c r="P2163">
        <v>2</v>
      </c>
      <c r="Q2163" t="str">
        <f>CONCATENATE(C2163,E2163,G2163,I2163)</f>
        <v>23</v>
      </c>
    </row>
    <row r="2164" spans="1:17" x14ac:dyDescent="0.25">
      <c r="A2164">
        <v>6327</v>
      </c>
      <c r="D2164">
        <v>94.932508999999996</v>
      </c>
      <c r="E2164" s="4">
        <v>2</v>
      </c>
      <c r="F2164">
        <v>81.014916999999997</v>
      </c>
      <c r="G2164" s="3">
        <v>3</v>
      </c>
      <c r="P2164">
        <v>2</v>
      </c>
      <c r="Q2164" t="str">
        <f>CONCATENATE(C2164,E2164,G2164,I2164)</f>
        <v>23</v>
      </c>
    </row>
    <row r="2165" spans="1:17" x14ac:dyDescent="0.25">
      <c r="A2165">
        <v>6328</v>
      </c>
      <c r="B2165">
        <v>101.621073</v>
      </c>
      <c r="C2165" s="2">
        <v>1</v>
      </c>
      <c r="D2165">
        <v>95.000024999999994</v>
      </c>
      <c r="E2165" s="4">
        <v>2</v>
      </c>
      <c r="P2165">
        <v>2</v>
      </c>
      <c r="Q2165" t="str">
        <f>CONCATENATE(C2165,E2165,G2165,I2165)</f>
        <v>12</v>
      </c>
    </row>
    <row r="2166" spans="1:17" x14ac:dyDescent="0.25">
      <c r="A2166">
        <v>6329</v>
      </c>
      <c r="B2166">
        <v>101.621073</v>
      </c>
      <c r="C2166" s="2">
        <v>1</v>
      </c>
      <c r="D2166">
        <v>95.270314999999982</v>
      </c>
      <c r="E2166" s="4">
        <v>2</v>
      </c>
      <c r="P2166">
        <v>2</v>
      </c>
      <c r="Q2166" t="str">
        <f>CONCATENATE(C2166,E2166,G2166,I2166)</f>
        <v>12</v>
      </c>
    </row>
    <row r="2167" spans="1:17" x14ac:dyDescent="0.25">
      <c r="A2167">
        <v>6330</v>
      </c>
      <c r="B2167">
        <v>101.621073</v>
      </c>
      <c r="C2167" s="2">
        <v>1</v>
      </c>
      <c r="D2167">
        <v>95.270314999999982</v>
      </c>
      <c r="E2167" s="4">
        <v>2</v>
      </c>
      <c r="P2167">
        <v>2</v>
      </c>
      <c r="Q2167" t="str">
        <f>CONCATENATE(C2167,E2167,G2167,I2167)</f>
        <v>12</v>
      </c>
    </row>
    <row r="2168" spans="1:17" x14ac:dyDescent="0.25">
      <c r="A2168">
        <v>6331</v>
      </c>
      <c r="B2168">
        <v>101.621073</v>
      </c>
      <c r="C2168" s="2">
        <v>1</v>
      </c>
      <c r="P2168">
        <v>1</v>
      </c>
      <c r="Q2168" t="str">
        <f>CONCATENATE(C2168,E2168,G2168,I2168)</f>
        <v>1</v>
      </c>
    </row>
    <row r="2169" spans="1:17" x14ac:dyDescent="0.25">
      <c r="A2169">
        <v>6332</v>
      </c>
      <c r="B2169">
        <v>101.621073</v>
      </c>
      <c r="C2169" s="2">
        <v>1</v>
      </c>
      <c r="P2169">
        <v>1</v>
      </c>
      <c r="Q2169" t="str">
        <f>CONCATENATE(C2169,E2169,G2169,I2169)</f>
        <v>1</v>
      </c>
    </row>
    <row r="2170" spans="1:17" x14ac:dyDescent="0.25">
      <c r="A2170">
        <v>6333</v>
      </c>
      <c r="B2170">
        <v>101.621073</v>
      </c>
      <c r="C2170" s="2">
        <v>1</v>
      </c>
      <c r="P2170">
        <v>1</v>
      </c>
      <c r="Q2170" t="str">
        <f>CONCATENATE(C2170,E2170,G2170,I2170)</f>
        <v>1</v>
      </c>
    </row>
    <row r="2171" spans="1:17" x14ac:dyDescent="0.25">
      <c r="A2171">
        <v>6334</v>
      </c>
      <c r="B2171">
        <v>101.621073</v>
      </c>
      <c r="C2171" s="2">
        <v>1</v>
      </c>
      <c r="H2171">
        <v>95.135171999999983</v>
      </c>
      <c r="I2171" s="1">
        <v>4</v>
      </c>
      <c r="P2171">
        <v>2</v>
      </c>
      <c r="Q2171" t="str">
        <f>CONCATENATE(C2171,E2171,G2171,I2171)</f>
        <v>14</v>
      </c>
    </row>
    <row r="2172" spans="1:17" x14ac:dyDescent="0.25">
      <c r="A2172">
        <v>6335</v>
      </c>
      <c r="B2172">
        <v>101.621073</v>
      </c>
      <c r="C2172" s="2">
        <v>1</v>
      </c>
      <c r="H2172">
        <v>95.135171999999983</v>
      </c>
      <c r="I2172" s="1">
        <v>4</v>
      </c>
      <c r="P2172">
        <v>2</v>
      </c>
      <c r="Q2172" t="str">
        <f>CONCATENATE(C2172,E2172,G2172,I2172)</f>
        <v>14</v>
      </c>
    </row>
    <row r="2173" spans="1:17" x14ac:dyDescent="0.25">
      <c r="A2173">
        <v>6336</v>
      </c>
      <c r="B2173">
        <v>101.621073</v>
      </c>
      <c r="C2173" s="2">
        <v>1</v>
      </c>
      <c r="H2173">
        <v>95.135171999999983</v>
      </c>
      <c r="I2173" s="1">
        <v>4</v>
      </c>
      <c r="P2173">
        <v>2</v>
      </c>
      <c r="Q2173" t="str">
        <f>CONCATENATE(C2173,E2173,G2173,I2173)</f>
        <v>14</v>
      </c>
    </row>
    <row r="2174" spans="1:17" x14ac:dyDescent="0.25">
      <c r="A2174">
        <v>6337</v>
      </c>
      <c r="B2174">
        <v>102.026394</v>
      </c>
      <c r="C2174" s="2">
        <v>1</v>
      </c>
      <c r="H2174">
        <v>95.135171999999983</v>
      </c>
      <c r="I2174" s="1">
        <v>4</v>
      </c>
      <c r="P2174">
        <v>2</v>
      </c>
      <c r="Q2174" t="str">
        <f>CONCATENATE(C2174,E2174,G2174,I2174)</f>
        <v>14</v>
      </c>
    </row>
    <row r="2175" spans="1:17" x14ac:dyDescent="0.25">
      <c r="A2175">
        <v>6338</v>
      </c>
      <c r="H2175">
        <v>95.135171999999983</v>
      </c>
      <c r="I2175" s="1">
        <v>4</v>
      </c>
      <c r="P2175">
        <v>1</v>
      </c>
      <c r="Q2175" t="str">
        <f>CONCATENATE(C2175,E2175,G2175,I2175)</f>
        <v>4</v>
      </c>
    </row>
    <row r="2176" spans="1:17" x14ac:dyDescent="0.25">
      <c r="A2176">
        <v>6339</v>
      </c>
      <c r="H2176">
        <v>95.135171999999983</v>
      </c>
      <c r="I2176" s="1">
        <v>4</v>
      </c>
      <c r="P2176">
        <v>1</v>
      </c>
      <c r="Q2176" t="str">
        <f>CONCATENATE(C2176,E2176,G2176,I2176)</f>
        <v>4</v>
      </c>
    </row>
    <row r="2177" spans="1:17" x14ac:dyDescent="0.25">
      <c r="A2177">
        <v>6340</v>
      </c>
      <c r="H2177">
        <v>95.135171999999983</v>
      </c>
      <c r="I2177" s="1">
        <v>4</v>
      </c>
      <c r="P2177">
        <v>1</v>
      </c>
      <c r="Q2177" t="str">
        <f>CONCATENATE(C2177,E2177,G2177,I2177)</f>
        <v>4</v>
      </c>
    </row>
    <row r="2178" spans="1:17" x14ac:dyDescent="0.25">
      <c r="A2178">
        <v>6341</v>
      </c>
      <c r="F2178">
        <v>101.55355599999999</v>
      </c>
      <c r="G2178" s="3">
        <v>3</v>
      </c>
      <c r="H2178">
        <v>95.135171999999983</v>
      </c>
      <c r="I2178" s="1">
        <v>4</v>
      </c>
      <c r="P2178">
        <v>2</v>
      </c>
      <c r="Q2178" t="str">
        <f>CONCATENATE(C2178,E2178,G2178,I2178)</f>
        <v>34</v>
      </c>
    </row>
    <row r="2179" spans="1:17" x14ac:dyDescent="0.25">
      <c r="A2179">
        <v>6342</v>
      </c>
      <c r="F2179">
        <v>101.55355599999999</v>
      </c>
      <c r="G2179" s="3">
        <v>3</v>
      </c>
      <c r="H2179">
        <v>95.135171999999983</v>
      </c>
      <c r="I2179" s="1">
        <v>4</v>
      </c>
      <c r="P2179">
        <v>2</v>
      </c>
      <c r="Q2179" t="str">
        <f>CONCATENATE(C2179,E2179,G2179,I2179)</f>
        <v>34</v>
      </c>
    </row>
    <row r="2180" spans="1:17" x14ac:dyDescent="0.25">
      <c r="A2180">
        <v>6343</v>
      </c>
      <c r="F2180">
        <v>101.55355599999999</v>
      </c>
      <c r="G2180" s="3">
        <v>3</v>
      </c>
      <c r="H2180">
        <v>95.135171999999983</v>
      </c>
      <c r="I2180" s="1">
        <v>4</v>
      </c>
      <c r="P2180">
        <v>2</v>
      </c>
      <c r="Q2180" t="str">
        <f>CONCATENATE(C2180,E2180,G2180,I2180)</f>
        <v>34</v>
      </c>
    </row>
    <row r="2181" spans="1:17" x14ac:dyDescent="0.25">
      <c r="A2181">
        <v>6344</v>
      </c>
      <c r="F2181">
        <v>101.55355599999999</v>
      </c>
      <c r="G2181" s="3">
        <v>3</v>
      </c>
      <c r="H2181">
        <v>95.337831999999992</v>
      </c>
      <c r="I2181" s="1">
        <v>4</v>
      </c>
      <c r="P2181">
        <v>2</v>
      </c>
      <c r="Q2181" t="str">
        <f>CONCATENATE(C2181,E2181,G2181,I2181)</f>
        <v>34</v>
      </c>
    </row>
    <row r="2182" spans="1:17" x14ac:dyDescent="0.25">
      <c r="A2182">
        <v>6345</v>
      </c>
      <c r="F2182">
        <v>101.55355599999999</v>
      </c>
      <c r="G2182" s="3">
        <v>3</v>
      </c>
      <c r="H2182">
        <v>95.472974999999991</v>
      </c>
      <c r="I2182" s="1">
        <v>4</v>
      </c>
      <c r="P2182">
        <v>2</v>
      </c>
      <c r="Q2182" t="str">
        <f>CONCATENATE(C2182,E2182,G2182,I2182)</f>
        <v>34</v>
      </c>
    </row>
    <row r="2183" spans="1:17" x14ac:dyDescent="0.25">
      <c r="A2183">
        <v>6346</v>
      </c>
      <c r="F2183">
        <v>101.55355599999999</v>
      </c>
      <c r="G2183" s="3">
        <v>3</v>
      </c>
      <c r="H2183">
        <v>95.810777999999999</v>
      </c>
      <c r="I2183" s="1">
        <v>4</v>
      </c>
      <c r="P2183">
        <v>2</v>
      </c>
      <c r="Q2183" t="str">
        <f>CONCATENATE(C2183,E2183,G2183,I2183)</f>
        <v>34</v>
      </c>
    </row>
    <row r="2184" spans="1:17" x14ac:dyDescent="0.25">
      <c r="A2184">
        <v>6347</v>
      </c>
      <c r="F2184">
        <v>101.55355599999999</v>
      </c>
      <c r="G2184" s="3">
        <v>3</v>
      </c>
      <c r="P2184">
        <v>1</v>
      </c>
      <c r="Q2184" t="str">
        <f>CONCATENATE(C2184,E2184,G2184,I2184)</f>
        <v>3</v>
      </c>
    </row>
    <row r="2185" spans="1:17" x14ac:dyDescent="0.25">
      <c r="A2185">
        <v>6348</v>
      </c>
      <c r="F2185">
        <v>101.55355599999999</v>
      </c>
      <c r="G2185" s="3">
        <v>3</v>
      </c>
      <c r="P2185">
        <v>1</v>
      </c>
      <c r="Q2185" t="str">
        <f>CONCATENATE(C2185,E2185,G2185,I2185)</f>
        <v>3</v>
      </c>
    </row>
    <row r="2186" spans="1:17" x14ac:dyDescent="0.25">
      <c r="A2186">
        <v>6349</v>
      </c>
      <c r="D2186">
        <v>118.646531</v>
      </c>
      <c r="E2186" s="4">
        <v>2</v>
      </c>
      <c r="F2186">
        <v>101.621073</v>
      </c>
      <c r="G2186" s="3">
        <v>3</v>
      </c>
      <c r="P2186">
        <v>2</v>
      </c>
      <c r="Q2186" t="str">
        <f>CONCATENATE(C2186,E2186,G2186,I2186)</f>
        <v>23</v>
      </c>
    </row>
    <row r="2187" spans="1:17" x14ac:dyDescent="0.25">
      <c r="A2187">
        <v>6350</v>
      </c>
      <c r="D2187">
        <v>118.646531</v>
      </c>
      <c r="E2187" s="4">
        <v>2</v>
      </c>
      <c r="F2187">
        <v>101.75621799999999</v>
      </c>
      <c r="G2187" s="3">
        <v>3</v>
      </c>
      <c r="P2187">
        <v>2</v>
      </c>
      <c r="Q2187" t="str">
        <f>CONCATENATE(C2187,E2187,G2187,I2187)</f>
        <v>23</v>
      </c>
    </row>
    <row r="2188" spans="1:17" x14ac:dyDescent="0.25">
      <c r="A2188">
        <v>6351</v>
      </c>
      <c r="D2188">
        <v>118.646531</v>
      </c>
      <c r="E2188" s="4">
        <v>2</v>
      </c>
      <c r="F2188">
        <v>101.75621799999999</v>
      </c>
      <c r="G2188" s="3">
        <v>3</v>
      </c>
      <c r="P2188">
        <v>2</v>
      </c>
      <c r="Q2188" t="str">
        <f>CONCATENATE(C2188,E2188,G2188,I2188)</f>
        <v>23</v>
      </c>
    </row>
    <row r="2189" spans="1:17" x14ac:dyDescent="0.25">
      <c r="A2189">
        <v>6352</v>
      </c>
      <c r="D2189">
        <v>118.646531</v>
      </c>
      <c r="E2189" s="4">
        <v>2</v>
      </c>
      <c r="F2189">
        <v>101.89136299999998</v>
      </c>
      <c r="G2189" s="3">
        <v>3</v>
      </c>
      <c r="P2189">
        <v>2</v>
      </c>
      <c r="Q2189" t="str">
        <f>CONCATENATE(C2189,E2189,G2189,I2189)</f>
        <v>23</v>
      </c>
    </row>
    <row r="2190" spans="1:17" x14ac:dyDescent="0.25">
      <c r="A2190">
        <v>6353</v>
      </c>
      <c r="D2190">
        <v>118.646531</v>
      </c>
      <c r="E2190" s="4">
        <v>2</v>
      </c>
      <c r="F2190">
        <v>102.22916599999999</v>
      </c>
      <c r="G2190" s="3">
        <v>3</v>
      </c>
      <c r="P2190">
        <v>2</v>
      </c>
      <c r="Q2190" t="str">
        <f>CONCATENATE(C2190,E2190,G2190,I2190)</f>
        <v>23</v>
      </c>
    </row>
    <row r="2191" spans="1:17" x14ac:dyDescent="0.25">
      <c r="A2191">
        <v>6354</v>
      </c>
      <c r="D2191">
        <v>118.646531</v>
      </c>
      <c r="E2191" s="4">
        <v>2</v>
      </c>
      <c r="F2191">
        <v>102.22916599999999</v>
      </c>
      <c r="G2191" s="3">
        <v>3</v>
      </c>
      <c r="P2191">
        <v>2</v>
      </c>
      <c r="Q2191" t="str">
        <f>CONCATENATE(C2191,E2191,G2191,I2191)</f>
        <v>23</v>
      </c>
    </row>
    <row r="2192" spans="1:17" x14ac:dyDescent="0.25">
      <c r="A2192">
        <v>6355</v>
      </c>
      <c r="D2192">
        <v>118.646531</v>
      </c>
      <c r="E2192" s="4">
        <v>2</v>
      </c>
      <c r="F2192">
        <v>103.31009499999999</v>
      </c>
      <c r="G2192" s="3">
        <v>3</v>
      </c>
      <c r="P2192">
        <v>2</v>
      </c>
      <c r="Q2192" t="str">
        <f>CONCATENATE(C2192,E2192,G2192,I2192)</f>
        <v>23</v>
      </c>
    </row>
    <row r="2193" spans="1:17" x14ac:dyDescent="0.25">
      <c r="A2193">
        <v>6356</v>
      </c>
      <c r="B2193">
        <v>124.38919899999999</v>
      </c>
      <c r="C2193" s="2">
        <v>1</v>
      </c>
      <c r="D2193">
        <v>118.646531</v>
      </c>
      <c r="E2193" s="4">
        <v>2</v>
      </c>
      <c r="P2193">
        <v>2</v>
      </c>
      <c r="Q2193" t="str">
        <f>CONCATENATE(C2193,E2193,G2193,I2193)</f>
        <v>12</v>
      </c>
    </row>
    <row r="2194" spans="1:17" x14ac:dyDescent="0.25">
      <c r="A2194">
        <v>6357</v>
      </c>
      <c r="B2194">
        <v>124.38919899999999</v>
      </c>
      <c r="C2194" s="2">
        <v>1</v>
      </c>
      <c r="D2194">
        <v>118.646531</v>
      </c>
      <c r="E2194" s="4">
        <v>2</v>
      </c>
      <c r="P2194">
        <v>2</v>
      </c>
      <c r="Q2194" t="str">
        <f>CONCATENATE(C2194,E2194,G2194,I2194)</f>
        <v>12</v>
      </c>
    </row>
    <row r="2195" spans="1:17" x14ac:dyDescent="0.25">
      <c r="A2195">
        <v>6358</v>
      </c>
      <c r="B2195">
        <v>124.38919899999999</v>
      </c>
      <c r="C2195" s="2">
        <v>1</v>
      </c>
      <c r="D2195">
        <v>118.646531</v>
      </c>
      <c r="E2195" s="4">
        <v>2</v>
      </c>
      <c r="P2195">
        <v>2</v>
      </c>
      <c r="Q2195" t="str">
        <f>CONCATENATE(C2195,E2195,G2195,I2195)</f>
        <v>12</v>
      </c>
    </row>
    <row r="2196" spans="1:17" x14ac:dyDescent="0.25">
      <c r="A2196">
        <v>6359</v>
      </c>
      <c r="B2196">
        <v>124.38919899999999</v>
      </c>
      <c r="C2196" s="2">
        <v>1</v>
      </c>
      <c r="D2196">
        <v>118.71404699999999</v>
      </c>
      <c r="E2196" s="4">
        <v>2</v>
      </c>
      <c r="P2196">
        <v>2</v>
      </c>
      <c r="Q2196" t="str">
        <f>CONCATENATE(C2196,E2196,G2196,I2196)</f>
        <v>12</v>
      </c>
    </row>
    <row r="2197" spans="1:17" x14ac:dyDescent="0.25">
      <c r="A2197">
        <v>6360</v>
      </c>
      <c r="B2197">
        <v>124.38919899999999</v>
      </c>
      <c r="C2197" s="2">
        <v>1</v>
      </c>
      <c r="D2197">
        <v>119.25451199999999</v>
      </c>
      <c r="E2197" s="4">
        <v>2</v>
      </c>
      <c r="P2197">
        <v>2</v>
      </c>
      <c r="Q2197" t="str">
        <f>CONCATENATE(C2197,E2197,G2197,I2197)</f>
        <v>12</v>
      </c>
    </row>
    <row r="2198" spans="1:17" x14ac:dyDescent="0.25">
      <c r="A2198">
        <v>6361</v>
      </c>
      <c r="B2198">
        <v>124.38919899999999</v>
      </c>
      <c r="C2198" s="2">
        <v>1</v>
      </c>
      <c r="P2198">
        <v>1</v>
      </c>
      <c r="Q2198" t="str">
        <f>CONCATENATE(C2198,E2198,G2198,I2198)</f>
        <v>1</v>
      </c>
    </row>
    <row r="2199" spans="1:17" x14ac:dyDescent="0.25">
      <c r="A2199">
        <v>6362</v>
      </c>
      <c r="B2199">
        <v>124.38919899999999</v>
      </c>
      <c r="C2199" s="2">
        <v>1</v>
      </c>
      <c r="P2199">
        <v>1</v>
      </c>
      <c r="Q2199" t="str">
        <f>CONCATENATE(C2199,E2199,G2199,I2199)</f>
        <v>1</v>
      </c>
    </row>
    <row r="2200" spans="1:17" x14ac:dyDescent="0.25">
      <c r="A2200">
        <v>6363</v>
      </c>
      <c r="B2200">
        <v>124.38919899999999</v>
      </c>
      <c r="C2200" s="2">
        <v>1</v>
      </c>
      <c r="H2200">
        <v>117.497974</v>
      </c>
      <c r="I2200" s="1">
        <v>4</v>
      </c>
      <c r="P2200">
        <v>2</v>
      </c>
      <c r="Q2200" t="str">
        <f>CONCATENATE(C2200,E2200,G2200,I2200)</f>
        <v>14</v>
      </c>
    </row>
    <row r="2201" spans="1:17" x14ac:dyDescent="0.25">
      <c r="A2201">
        <v>6364</v>
      </c>
      <c r="B2201">
        <v>124.38919899999999</v>
      </c>
      <c r="C2201" s="2">
        <v>1</v>
      </c>
      <c r="H2201">
        <v>117.497974</v>
      </c>
      <c r="I2201" s="1">
        <v>4</v>
      </c>
      <c r="P2201">
        <v>2</v>
      </c>
      <c r="Q2201" t="str">
        <f>CONCATENATE(C2201,E2201,G2201,I2201)</f>
        <v>14</v>
      </c>
    </row>
    <row r="2202" spans="1:17" x14ac:dyDescent="0.25">
      <c r="A2202">
        <v>6365</v>
      </c>
      <c r="B2202">
        <v>124.38919899999999</v>
      </c>
      <c r="C2202" s="2">
        <v>1</v>
      </c>
      <c r="H2202">
        <v>117.497974</v>
      </c>
      <c r="I2202" s="1">
        <v>4</v>
      </c>
      <c r="P2202">
        <v>2</v>
      </c>
      <c r="Q2202" t="str">
        <f>CONCATENATE(C2202,E2202,G2202,I2202)</f>
        <v>14</v>
      </c>
    </row>
    <row r="2203" spans="1:17" x14ac:dyDescent="0.25">
      <c r="A2203">
        <v>6366</v>
      </c>
      <c r="B2203">
        <v>124.38919899999999</v>
      </c>
      <c r="C2203" s="2">
        <v>1</v>
      </c>
      <c r="H2203">
        <v>117.497974</v>
      </c>
      <c r="I2203" s="1">
        <v>4</v>
      </c>
      <c r="P2203">
        <v>2</v>
      </c>
      <c r="Q2203" t="str">
        <f>CONCATENATE(C2203,E2203,G2203,I2203)</f>
        <v>14</v>
      </c>
    </row>
    <row r="2204" spans="1:17" x14ac:dyDescent="0.25">
      <c r="A2204">
        <v>6367</v>
      </c>
      <c r="B2204">
        <v>124.38919899999999</v>
      </c>
      <c r="C2204" s="2">
        <v>1</v>
      </c>
      <c r="H2204">
        <v>117.497974</v>
      </c>
      <c r="I2204" s="1">
        <v>4</v>
      </c>
      <c r="P2204">
        <v>2</v>
      </c>
      <c r="Q2204" t="str">
        <f>CONCATENATE(C2204,E2204,G2204,I2204)</f>
        <v>14</v>
      </c>
    </row>
    <row r="2205" spans="1:17" x14ac:dyDescent="0.25">
      <c r="A2205">
        <v>6368</v>
      </c>
      <c r="F2205">
        <v>123.17312699999999</v>
      </c>
      <c r="G2205" s="3">
        <v>3</v>
      </c>
      <c r="H2205">
        <v>117.497974</v>
      </c>
      <c r="I2205" s="1">
        <v>4</v>
      </c>
      <c r="P2205">
        <v>2</v>
      </c>
      <c r="Q2205" t="str">
        <f>CONCATENATE(C2205,E2205,G2205,I2205)</f>
        <v>34</v>
      </c>
    </row>
    <row r="2206" spans="1:17" x14ac:dyDescent="0.25">
      <c r="A2206">
        <v>6369</v>
      </c>
      <c r="F2206">
        <v>123.17312699999999</v>
      </c>
      <c r="G2206" s="3">
        <v>3</v>
      </c>
      <c r="H2206">
        <v>117.497974</v>
      </c>
      <c r="I2206" s="1">
        <v>4</v>
      </c>
      <c r="P2206">
        <v>2</v>
      </c>
      <c r="Q2206" t="str">
        <f>CONCATENATE(C2206,E2206,G2206,I2206)</f>
        <v>34</v>
      </c>
    </row>
    <row r="2207" spans="1:17" x14ac:dyDescent="0.25">
      <c r="A2207">
        <v>6370</v>
      </c>
      <c r="F2207">
        <v>123.17312699999999</v>
      </c>
      <c r="G2207" s="3">
        <v>3</v>
      </c>
      <c r="H2207">
        <v>117.497974</v>
      </c>
      <c r="I2207" s="1">
        <v>4</v>
      </c>
      <c r="P2207">
        <v>2</v>
      </c>
      <c r="Q2207" t="str">
        <f>CONCATENATE(C2207,E2207,G2207,I2207)</f>
        <v>34</v>
      </c>
    </row>
    <row r="2208" spans="1:17" x14ac:dyDescent="0.25">
      <c r="A2208">
        <v>6371</v>
      </c>
      <c r="F2208">
        <v>123.17312699999999</v>
      </c>
      <c r="G2208" s="3">
        <v>3</v>
      </c>
      <c r="H2208">
        <v>117.497974</v>
      </c>
      <c r="I2208" s="1">
        <v>4</v>
      </c>
      <c r="P2208">
        <v>2</v>
      </c>
      <c r="Q2208" t="str">
        <f>CONCATENATE(C2208,E2208,G2208,I2208)</f>
        <v>34</v>
      </c>
    </row>
    <row r="2209" spans="1:17" x14ac:dyDescent="0.25">
      <c r="A2209">
        <v>6372</v>
      </c>
      <c r="F2209">
        <v>123.17312699999999</v>
      </c>
      <c r="G2209" s="3">
        <v>3</v>
      </c>
      <c r="H2209">
        <v>117.497974</v>
      </c>
      <c r="I2209" s="1">
        <v>4</v>
      </c>
      <c r="P2209">
        <v>2</v>
      </c>
      <c r="Q2209" t="str">
        <f>CONCATENATE(C2209,E2209,G2209,I2209)</f>
        <v>34</v>
      </c>
    </row>
    <row r="2210" spans="1:17" x14ac:dyDescent="0.25">
      <c r="A2210">
        <v>6373</v>
      </c>
      <c r="F2210">
        <v>123.17312699999999</v>
      </c>
      <c r="G2210" s="3">
        <v>3</v>
      </c>
      <c r="H2210">
        <v>118.443759</v>
      </c>
      <c r="I2210" s="1">
        <v>4</v>
      </c>
      <c r="P2210">
        <v>2</v>
      </c>
      <c r="Q2210" t="str">
        <f>CONCATENATE(C2210,E2210,G2210,I2210)</f>
        <v>34</v>
      </c>
    </row>
    <row r="2211" spans="1:17" x14ac:dyDescent="0.25">
      <c r="A2211">
        <v>6374</v>
      </c>
      <c r="F2211">
        <v>123.17312699999999</v>
      </c>
      <c r="G2211" s="3">
        <v>3</v>
      </c>
      <c r="H2211">
        <v>118.646531</v>
      </c>
      <c r="I2211" s="1">
        <v>4</v>
      </c>
      <c r="P2211">
        <v>2</v>
      </c>
      <c r="Q2211" t="str">
        <f>CONCATENATE(C2211,E2211,G2211,I2211)</f>
        <v>34</v>
      </c>
    </row>
    <row r="2212" spans="1:17" x14ac:dyDescent="0.25">
      <c r="A2212">
        <v>6375</v>
      </c>
      <c r="F2212">
        <v>123.17312699999999</v>
      </c>
      <c r="G2212" s="3">
        <v>3</v>
      </c>
      <c r="H2212">
        <v>118.30872699999999</v>
      </c>
      <c r="I2212" s="1">
        <v>4</v>
      </c>
      <c r="P2212">
        <v>2</v>
      </c>
      <c r="Q2212" t="str">
        <f>CONCATENATE(C2212,E2212,G2212,I2212)</f>
        <v>34</v>
      </c>
    </row>
    <row r="2213" spans="1:17" x14ac:dyDescent="0.25">
      <c r="A2213">
        <v>6376</v>
      </c>
      <c r="F2213">
        <v>123.17312699999999</v>
      </c>
      <c r="G2213" s="3">
        <v>3</v>
      </c>
      <c r="P2213">
        <v>1</v>
      </c>
      <c r="Q2213" t="str">
        <f>CONCATENATE(C2213,E2213,G2213,I2213)</f>
        <v>3</v>
      </c>
    </row>
    <row r="2214" spans="1:17" x14ac:dyDescent="0.25">
      <c r="A2214">
        <v>6377</v>
      </c>
      <c r="F2214">
        <v>123.17312699999999</v>
      </c>
      <c r="G2214" s="3">
        <v>3</v>
      </c>
      <c r="P2214">
        <v>1</v>
      </c>
      <c r="Q2214" t="str">
        <f>CONCATENATE(C2214,E2214,G2214,I2214)</f>
        <v>3</v>
      </c>
    </row>
    <row r="2215" spans="1:17" x14ac:dyDescent="0.25">
      <c r="A2215">
        <v>6378</v>
      </c>
      <c r="F2215">
        <v>123.24064399999999</v>
      </c>
      <c r="G2215" s="3">
        <v>3</v>
      </c>
      <c r="P2215">
        <v>1</v>
      </c>
      <c r="Q2215" t="str">
        <f>CONCATENATE(C2215,E2215,G2215,I2215)</f>
        <v>3</v>
      </c>
    </row>
    <row r="2216" spans="1:17" x14ac:dyDescent="0.25">
      <c r="A2216">
        <v>6379</v>
      </c>
      <c r="F2216">
        <v>123.30815999999999</v>
      </c>
      <c r="G2216" s="3">
        <v>3</v>
      </c>
      <c r="P2216">
        <v>1</v>
      </c>
      <c r="Q2216" t="str">
        <f>CONCATENATE(C2216,E2216,G2216,I2216)</f>
        <v>3</v>
      </c>
    </row>
    <row r="2217" spans="1:17" x14ac:dyDescent="0.25">
      <c r="A2217">
        <v>6380</v>
      </c>
      <c r="D2217">
        <v>150.00796399999999</v>
      </c>
      <c r="E2217" s="4">
        <v>2</v>
      </c>
      <c r="F2217">
        <v>123.375788</v>
      </c>
      <c r="G2217" s="3">
        <v>3</v>
      </c>
      <c r="P2217">
        <v>2</v>
      </c>
      <c r="Q2217" t="str">
        <f>CONCATENATE(C2217,E2217,G2217,I2217)</f>
        <v>23</v>
      </c>
    </row>
    <row r="2218" spans="1:17" x14ac:dyDescent="0.25">
      <c r="A2218">
        <v>6381</v>
      </c>
      <c r="D2218">
        <v>150.00796399999999</v>
      </c>
      <c r="E2218" s="4">
        <v>2</v>
      </c>
      <c r="F2218">
        <v>123.578447</v>
      </c>
      <c r="G2218" s="3">
        <v>3</v>
      </c>
      <c r="P2218">
        <v>2</v>
      </c>
      <c r="Q2218" t="str">
        <f>CONCATENATE(C2218,E2218,G2218,I2218)</f>
        <v>23</v>
      </c>
    </row>
    <row r="2219" spans="1:17" x14ac:dyDescent="0.25">
      <c r="A2219">
        <v>6382</v>
      </c>
      <c r="D2219">
        <v>150.00796399999999</v>
      </c>
      <c r="E2219" s="4">
        <v>2</v>
      </c>
      <c r="F2219">
        <v>123.578447</v>
      </c>
      <c r="G2219" s="3">
        <v>3</v>
      </c>
      <c r="P2219">
        <v>2</v>
      </c>
      <c r="Q2219" t="str">
        <f>CONCATENATE(C2219,E2219,G2219,I2219)</f>
        <v>23</v>
      </c>
    </row>
    <row r="2220" spans="1:17" x14ac:dyDescent="0.25">
      <c r="A2220">
        <v>6383</v>
      </c>
      <c r="D2220">
        <v>150.00796399999999</v>
      </c>
      <c r="E2220" s="4">
        <v>2</v>
      </c>
      <c r="F2220">
        <v>123.578447</v>
      </c>
      <c r="G2220" s="3">
        <v>3</v>
      </c>
      <c r="P2220">
        <v>2</v>
      </c>
      <c r="Q2220" t="str">
        <f>CONCATENATE(C2220,E2220,G2220,I2220)</f>
        <v>23</v>
      </c>
    </row>
    <row r="2221" spans="1:17" x14ac:dyDescent="0.25">
      <c r="A2221">
        <v>6384</v>
      </c>
      <c r="D2221">
        <v>150.00796399999999</v>
      </c>
      <c r="E2221" s="4">
        <v>2</v>
      </c>
      <c r="P2221">
        <v>1</v>
      </c>
      <c r="Q2221" t="str">
        <f>CONCATENATE(C2221,E2221,G2221,I2221)</f>
        <v>2</v>
      </c>
    </row>
    <row r="2222" spans="1:17" x14ac:dyDescent="0.25">
      <c r="A2222">
        <v>6385</v>
      </c>
      <c r="D2222">
        <v>150.00796399999999</v>
      </c>
      <c r="E2222" s="4">
        <v>2</v>
      </c>
      <c r="P2222">
        <v>1</v>
      </c>
      <c r="Q2222" t="str">
        <f>CONCATENATE(C2222,E2222,G2222,I2222)</f>
        <v>2</v>
      </c>
    </row>
    <row r="2223" spans="1:17" x14ac:dyDescent="0.25">
      <c r="A2223">
        <v>6386</v>
      </c>
      <c r="D2223">
        <v>150.00796399999999</v>
      </c>
      <c r="E2223" s="4">
        <v>2</v>
      </c>
      <c r="P2223">
        <v>1</v>
      </c>
      <c r="Q2223" t="str">
        <f>CONCATENATE(C2223,E2223,G2223,I2223)</f>
        <v>2</v>
      </c>
    </row>
    <row r="2224" spans="1:17" x14ac:dyDescent="0.25">
      <c r="A2224">
        <v>6387</v>
      </c>
      <c r="B2224">
        <v>155.00765200000001</v>
      </c>
      <c r="C2224" s="2">
        <v>1</v>
      </c>
      <c r="D2224">
        <v>150.00796399999999</v>
      </c>
      <c r="E2224" s="4">
        <v>2</v>
      </c>
      <c r="P2224">
        <v>2</v>
      </c>
      <c r="Q2224" t="str">
        <f>CONCATENATE(C2224,E2224,G2224,I2224)</f>
        <v>12</v>
      </c>
    </row>
    <row r="2225" spans="1:17" x14ac:dyDescent="0.25">
      <c r="A2225">
        <v>6388</v>
      </c>
      <c r="B2225">
        <v>155.00765200000001</v>
      </c>
      <c r="C2225" s="2">
        <v>1</v>
      </c>
      <c r="D2225">
        <v>150.00796399999999</v>
      </c>
      <c r="E2225" s="4">
        <v>2</v>
      </c>
      <c r="P2225">
        <v>2</v>
      </c>
      <c r="Q2225" t="str">
        <f>CONCATENATE(C2225,E2225,G2225,I2225)</f>
        <v>12</v>
      </c>
    </row>
    <row r="2226" spans="1:17" x14ac:dyDescent="0.25">
      <c r="A2226">
        <v>6389</v>
      </c>
      <c r="B2226">
        <v>155.00765200000001</v>
      </c>
      <c r="C2226" s="2">
        <v>1</v>
      </c>
      <c r="D2226">
        <v>150.267719</v>
      </c>
      <c r="E2226" s="4">
        <v>2</v>
      </c>
      <c r="P2226">
        <v>2</v>
      </c>
      <c r="Q2226" t="str">
        <f>CONCATENATE(C2226,E2226,G2226,I2226)</f>
        <v>12</v>
      </c>
    </row>
    <row r="2227" spans="1:17" x14ac:dyDescent="0.25">
      <c r="A2227">
        <v>6390</v>
      </c>
      <c r="B2227">
        <v>155.00765200000001</v>
      </c>
      <c r="C2227" s="2">
        <v>1</v>
      </c>
      <c r="D2227">
        <v>150.267719</v>
      </c>
      <c r="E2227" s="4">
        <v>2</v>
      </c>
      <c r="P2227">
        <v>2</v>
      </c>
      <c r="Q2227" t="str">
        <f>CONCATENATE(C2227,E2227,G2227,I2227)</f>
        <v>12</v>
      </c>
    </row>
    <row r="2228" spans="1:17" x14ac:dyDescent="0.25">
      <c r="A2228">
        <v>6391</v>
      </c>
      <c r="B2228">
        <v>155.00765200000001</v>
      </c>
      <c r="C2228" s="2">
        <v>1</v>
      </c>
      <c r="D2228">
        <v>150.267719</v>
      </c>
      <c r="E2228" s="4">
        <v>2</v>
      </c>
      <c r="P2228">
        <v>2</v>
      </c>
      <c r="Q2228" t="str">
        <f>CONCATENATE(C2228,E2228,G2228,I2228)</f>
        <v>12</v>
      </c>
    </row>
    <row r="2229" spans="1:17" x14ac:dyDescent="0.25">
      <c r="A2229">
        <v>6392</v>
      </c>
      <c r="B2229">
        <v>155.00765200000001</v>
      </c>
      <c r="C2229" s="2">
        <v>1</v>
      </c>
      <c r="H2229">
        <v>147.995136</v>
      </c>
      <c r="I2229" s="1">
        <v>4</v>
      </c>
      <c r="P2229">
        <v>2</v>
      </c>
      <c r="Q2229" t="str">
        <f>CONCATENATE(C2229,E2229,G2229,I2229)</f>
        <v>14</v>
      </c>
    </row>
    <row r="2230" spans="1:17" x14ac:dyDescent="0.25">
      <c r="A2230">
        <v>6393</v>
      </c>
      <c r="B2230">
        <v>155.00765200000001</v>
      </c>
      <c r="C2230" s="2">
        <v>1</v>
      </c>
      <c r="H2230">
        <v>147.995136</v>
      </c>
      <c r="I2230" s="1">
        <v>4</v>
      </c>
      <c r="P2230">
        <v>2</v>
      </c>
      <c r="Q2230" t="str">
        <f>CONCATENATE(C2230,E2230,G2230,I2230)</f>
        <v>14</v>
      </c>
    </row>
    <row r="2231" spans="1:17" x14ac:dyDescent="0.25">
      <c r="A2231">
        <v>6394</v>
      </c>
      <c r="B2231">
        <v>155.00765200000001</v>
      </c>
      <c r="C2231" s="2">
        <v>1</v>
      </c>
      <c r="H2231">
        <v>147.995136</v>
      </c>
      <c r="I2231" s="1">
        <v>4</v>
      </c>
      <c r="P2231">
        <v>2</v>
      </c>
      <c r="Q2231" t="str">
        <f>CONCATENATE(C2231,E2231,G2231,I2231)</f>
        <v>14</v>
      </c>
    </row>
    <row r="2232" spans="1:17" x14ac:dyDescent="0.25">
      <c r="A2232">
        <v>6395</v>
      </c>
      <c r="B2232">
        <v>155.00765200000001</v>
      </c>
      <c r="C2232" s="2">
        <v>1</v>
      </c>
      <c r="H2232">
        <v>147.995136</v>
      </c>
      <c r="I2232" s="1">
        <v>4</v>
      </c>
      <c r="P2232">
        <v>2</v>
      </c>
      <c r="Q2232" t="str">
        <f>CONCATENATE(C2232,E2232,G2232,I2232)</f>
        <v>14</v>
      </c>
    </row>
    <row r="2233" spans="1:17" x14ac:dyDescent="0.25">
      <c r="A2233">
        <v>6396</v>
      </c>
      <c r="B2233">
        <v>155.202415</v>
      </c>
      <c r="C2233" s="2">
        <v>1</v>
      </c>
      <c r="H2233">
        <v>147.995136</v>
      </c>
      <c r="I2233" s="1">
        <v>4</v>
      </c>
      <c r="P2233">
        <v>2</v>
      </c>
      <c r="Q2233" t="str">
        <f>CONCATENATE(C2233,E2233,G2233,I2233)</f>
        <v>14</v>
      </c>
    </row>
    <row r="2234" spans="1:17" x14ac:dyDescent="0.25">
      <c r="A2234">
        <v>6397</v>
      </c>
      <c r="B2234">
        <v>155.26729899999998</v>
      </c>
      <c r="C2234" s="2">
        <v>1</v>
      </c>
      <c r="H2234">
        <v>147.995136</v>
      </c>
      <c r="I2234" s="1">
        <v>4</v>
      </c>
      <c r="P2234">
        <v>2</v>
      </c>
      <c r="Q2234" t="str">
        <f>CONCATENATE(C2234,E2234,G2234,I2234)</f>
        <v>14</v>
      </c>
    </row>
    <row r="2235" spans="1:17" x14ac:dyDescent="0.25">
      <c r="A2235">
        <v>6398</v>
      </c>
      <c r="H2235">
        <v>147.995136</v>
      </c>
      <c r="I2235" s="1">
        <v>4</v>
      </c>
      <c r="P2235">
        <v>1</v>
      </c>
      <c r="Q2235" t="str">
        <f>CONCATENATE(C2235,E2235,G2235,I2235)</f>
        <v>4</v>
      </c>
    </row>
    <row r="2236" spans="1:17" x14ac:dyDescent="0.25">
      <c r="A2236">
        <v>6399</v>
      </c>
      <c r="H2236">
        <v>147.995136</v>
      </c>
      <c r="I2236" s="1">
        <v>4</v>
      </c>
      <c r="P2236">
        <v>1</v>
      </c>
      <c r="Q2236" t="str">
        <f>CONCATENATE(C2236,E2236,G2236,I2236)</f>
        <v>4</v>
      </c>
    </row>
    <row r="2237" spans="1:17" x14ac:dyDescent="0.25">
      <c r="A2237">
        <v>6400</v>
      </c>
      <c r="H2237">
        <v>147.995136</v>
      </c>
      <c r="I2237" s="1">
        <v>4</v>
      </c>
      <c r="P2237">
        <v>1</v>
      </c>
      <c r="Q2237" t="str">
        <f>CONCATENATE(C2237,E2237,G2237,I2237)</f>
        <v>4</v>
      </c>
    </row>
    <row r="2238" spans="1:17" x14ac:dyDescent="0.25">
      <c r="A2238">
        <v>6401</v>
      </c>
      <c r="F2238">
        <v>154.81278499999999</v>
      </c>
      <c r="G2238" s="3">
        <v>3</v>
      </c>
      <c r="H2238">
        <v>147.995136</v>
      </c>
      <c r="I2238" s="1">
        <v>4</v>
      </c>
      <c r="P2238">
        <v>2</v>
      </c>
      <c r="Q2238" t="str">
        <f>CONCATENATE(C2238,E2238,G2238,I2238)</f>
        <v>34</v>
      </c>
    </row>
    <row r="2239" spans="1:17" x14ac:dyDescent="0.25">
      <c r="A2239">
        <v>6402</v>
      </c>
      <c r="F2239">
        <v>154.81278499999999</v>
      </c>
      <c r="G2239" s="3">
        <v>3</v>
      </c>
      <c r="H2239">
        <v>148.319774</v>
      </c>
      <c r="I2239" s="1">
        <v>4</v>
      </c>
      <c r="P2239">
        <v>2</v>
      </c>
      <c r="Q2239" t="str">
        <f>CONCATENATE(C2239,E2239,G2239,I2239)</f>
        <v>34</v>
      </c>
    </row>
    <row r="2240" spans="1:17" x14ac:dyDescent="0.25">
      <c r="A2240">
        <v>6403</v>
      </c>
      <c r="F2240">
        <v>154.81278499999999</v>
      </c>
      <c r="G2240" s="3">
        <v>3</v>
      </c>
      <c r="H2240">
        <v>148.319774</v>
      </c>
      <c r="I2240" s="1">
        <v>4</v>
      </c>
      <c r="P2240">
        <v>2</v>
      </c>
      <c r="Q2240" t="str">
        <f>CONCATENATE(C2240,E2240,G2240,I2240)</f>
        <v>34</v>
      </c>
    </row>
    <row r="2241" spans="1:17" x14ac:dyDescent="0.25">
      <c r="A2241">
        <v>6404</v>
      </c>
      <c r="F2241">
        <v>154.81278499999999</v>
      </c>
      <c r="G2241" s="3">
        <v>3</v>
      </c>
      <c r="H2241">
        <v>148.51453699999999</v>
      </c>
      <c r="I2241" s="1">
        <v>4</v>
      </c>
      <c r="P2241">
        <v>2</v>
      </c>
      <c r="Q2241" t="str">
        <f>CONCATENATE(C2241,E2241,G2241,I2241)</f>
        <v>34</v>
      </c>
    </row>
    <row r="2242" spans="1:17" x14ac:dyDescent="0.25">
      <c r="A2242">
        <v>6405</v>
      </c>
      <c r="F2242">
        <v>154.81278499999999</v>
      </c>
      <c r="G2242" s="3">
        <v>3</v>
      </c>
      <c r="H2242">
        <v>148.90416999999999</v>
      </c>
      <c r="I2242" s="1">
        <v>4</v>
      </c>
      <c r="P2242">
        <v>2</v>
      </c>
      <c r="Q2242" t="str">
        <f>CONCATENATE(C2242,E2242,G2242,I2242)</f>
        <v>34</v>
      </c>
    </row>
    <row r="2243" spans="1:17" x14ac:dyDescent="0.25">
      <c r="A2243">
        <v>6406</v>
      </c>
      <c r="F2243">
        <v>154.81278499999999</v>
      </c>
      <c r="G2243" s="3">
        <v>3</v>
      </c>
      <c r="H2243">
        <v>149.358688</v>
      </c>
      <c r="I2243" s="1">
        <v>4</v>
      </c>
      <c r="P2243">
        <v>2</v>
      </c>
      <c r="Q2243" t="str">
        <f>CONCATENATE(C2243,E2243,G2243,I2243)</f>
        <v>34</v>
      </c>
    </row>
    <row r="2244" spans="1:17" x14ac:dyDescent="0.25">
      <c r="A2244">
        <v>6407</v>
      </c>
      <c r="D2244">
        <v>169.87673100000001</v>
      </c>
      <c r="E2244" s="4">
        <v>2</v>
      </c>
      <c r="F2244">
        <v>154.81278499999999</v>
      </c>
      <c r="G2244" s="3">
        <v>3</v>
      </c>
      <c r="P2244">
        <v>2</v>
      </c>
      <c r="Q2244" t="str">
        <f>CONCATENATE(C2244,E2244,G2244,I2244)</f>
        <v>23</v>
      </c>
    </row>
    <row r="2245" spans="1:17" x14ac:dyDescent="0.25">
      <c r="A2245">
        <v>6408</v>
      </c>
      <c r="D2245">
        <v>169.87673100000001</v>
      </c>
      <c r="E2245" s="4">
        <v>2</v>
      </c>
      <c r="F2245">
        <v>154.81278499999999</v>
      </c>
      <c r="G2245" s="3">
        <v>3</v>
      </c>
      <c r="P2245">
        <v>2</v>
      </c>
      <c r="Q2245" t="str">
        <f>CONCATENATE(C2245,E2245,G2245,I2245)</f>
        <v>23</v>
      </c>
    </row>
    <row r="2246" spans="1:17" x14ac:dyDescent="0.25">
      <c r="A2246">
        <v>6409</v>
      </c>
      <c r="D2246">
        <v>169.87673100000001</v>
      </c>
      <c r="E2246" s="4">
        <v>2</v>
      </c>
      <c r="F2246">
        <v>154.81278499999999</v>
      </c>
      <c r="G2246" s="3">
        <v>3</v>
      </c>
      <c r="P2246">
        <v>2</v>
      </c>
      <c r="Q2246" t="str">
        <f>CONCATENATE(C2246,E2246,G2246,I2246)</f>
        <v>23</v>
      </c>
    </row>
    <row r="2247" spans="1:17" x14ac:dyDescent="0.25">
      <c r="A2247">
        <v>6410</v>
      </c>
      <c r="D2247">
        <v>169.87673100000001</v>
      </c>
      <c r="E2247" s="4">
        <v>2</v>
      </c>
      <c r="F2247">
        <v>155.202415</v>
      </c>
      <c r="G2247" s="3">
        <v>3</v>
      </c>
      <c r="P2247">
        <v>2</v>
      </c>
      <c r="Q2247" t="str">
        <f>CONCATENATE(C2247,E2247,G2247,I2247)</f>
        <v>23</v>
      </c>
    </row>
    <row r="2248" spans="1:17" x14ac:dyDescent="0.25">
      <c r="A2248">
        <v>6411</v>
      </c>
      <c r="D2248">
        <v>169.87673100000001</v>
      </c>
      <c r="E2248" s="4">
        <v>2</v>
      </c>
      <c r="F2248">
        <v>155.202415</v>
      </c>
      <c r="G2248" s="3">
        <v>3</v>
      </c>
      <c r="P2248">
        <v>2</v>
      </c>
      <c r="Q2248" t="str">
        <f>CONCATENATE(C2248,E2248,G2248,I2248)</f>
        <v>23</v>
      </c>
    </row>
    <row r="2249" spans="1:17" x14ac:dyDescent="0.25">
      <c r="A2249">
        <v>6412</v>
      </c>
      <c r="D2249">
        <v>169.87673100000001</v>
      </c>
      <c r="E2249" s="4">
        <v>2</v>
      </c>
      <c r="F2249">
        <v>155.202415</v>
      </c>
      <c r="G2249" s="3">
        <v>3</v>
      </c>
      <c r="P2249">
        <v>2</v>
      </c>
      <c r="Q2249" t="str">
        <f>CONCATENATE(C2249,E2249,G2249,I2249)</f>
        <v>23</v>
      </c>
    </row>
    <row r="2250" spans="1:17" x14ac:dyDescent="0.25">
      <c r="A2250">
        <v>6413</v>
      </c>
      <c r="D2250">
        <v>169.87673100000001</v>
      </c>
      <c r="E2250" s="4">
        <v>2</v>
      </c>
      <c r="F2250">
        <v>155.46216899999999</v>
      </c>
      <c r="G2250" s="3">
        <v>3</v>
      </c>
      <c r="P2250">
        <v>2</v>
      </c>
      <c r="Q2250" t="str">
        <f>CONCATENATE(C2250,E2250,G2250,I2250)</f>
        <v>23</v>
      </c>
    </row>
    <row r="2251" spans="1:17" x14ac:dyDescent="0.25">
      <c r="A2251">
        <v>6414</v>
      </c>
      <c r="D2251">
        <v>169.87673100000001</v>
      </c>
      <c r="E2251" s="4">
        <v>2</v>
      </c>
      <c r="F2251">
        <v>155.65693199999998</v>
      </c>
      <c r="G2251" s="3">
        <v>3</v>
      </c>
      <c r="P2251">
        <v>2</v>
      </c>
      <c r="Q2251" t="str">
        <f>CONCATENATE(C2251,E2251,G2251,I2251)</f>
        <v>23</v>
      </c>
    </row>
    <row r="2252" spans="1:17" x14ac:dyDescent="0.25">
      <c r="A2252">
        <v>6415</v>
      </c>
      <c r="D2252">
        <v>169.87673100000001</v>
      </c>
      <c r="E2252" s="4">
        <v>2</v>
      </c>
      <c r="F2252">
        <v>155.72181599999999</v>
      </c>
      <c r="G2252" s="3">
        <v>3</v>
      </c>
      <c r="P2252">
        <v>2</v>
      </c>
      <c r="Q2252" t="str">
        <f>CONCATENATE(C2252,E2252,G2252,I2252)</f>
        <v>23</v>
      </c>
    </row>
    <row r="2253" spans="1:17" x14ac:dyDescent="0.25">
      <c r="A2253">
        <v>6416</v>
      </c>
      <c r="D2253">
        <v>169.941722</v>
      </c>
      <c r="E2253" s="4">
        <v>2</v>
      </c>
      <c r="P2253">
        <v>1</v>
      </c>
      <c r="Q2253" t="str">
        <f>CONCATENATE(C2253,E2253,G2253,I2253)</f>
        <v>2</v>
      </c>
    </row>
    <row r="2254" spans="1:17" x14ac:dyDescent="0.25">
      <c r="A2254">
        <v>6417</v>
      </c>
      <c r="D2254">
        <v>170.071597</v>
      </c>
      <c r="E2254" s="4">
        <v>2</v>
      </c>
      <c r="P2254">
        <v>1</v>
      </c>
      <c r="Q2254" t="str">
        <f>CONCATENATE(C2254,E2254,G2254,I2254)</f>
        <v>2</v>
      </c>
    </row>
    <row r="2255" spans="1:17" x14ac:dyDescent="0.25">
      <c r="A2255">
        <v>6418</v>
      </c>
      <c r="D2255">
        <v>170.071597</v>
      </c>
      <c r="E2255" s="4">
        <v>2</v>
      </c>
      <c r="P2255">
        <v>1</v>
      </c>
      <c r="Q2255" t="str">
        <f>CONCATENATE(C2255,E2255,G2255,I2255)</f>
        <v>2</v>
      </c>
    </row>
    <row r="2256" spans="1:17" x14ac:dyDescent="0.25">
      <c r="A2256">
        <v>6419</v>
      </c>
      <c r="D2256">
        <v>170.20147599999999</v>
      </c>
      <c r="E2256" s="4">
        <v>2</v>
      </c>
      <c r="P2256">
        <v>1</v>
      </c>
      <c r="Q2256" t="str">
        <f>CONCATENATE(C2256,E2256,G2256,I2256)</f>
        <v>2</v>
      </c>
    </row>
    <row r="2257" spans="1:17" x14ac:dyDescent="0.25">
      <c r="A2257">
        <v>6420</v>
      </c>
      <c r="B2257">
        <v>179.226823</v>
      </c>
      <c r="C2257" s="2">
        <v>1</v>
      </c>
      <c r="D2257">
        <v>171.04551599999999</v>
      </c>
      <c r="E2257" s="4">
        <v>2</v>
      </c>
      <c r="P2257">
        <v>2</v>
      </c>
      <c r="Q2257" t="str">
        <f>CONCATENATE(C2257,E2257,G2257,I2257)</f>
        <v>12</v>
      </c>
    </row>
    <row r="2258" spans="1:17" x14ac:dyDescent="0.25">
      <c r="A2258">
        <v>6421</v>
      </c>
      <c r="B2258">
        <v>179.226823</v>
      </c>
      <c r="C2258" s="2">
        <v>1</v>
      </c>
      <c r="P2258">
        <v>1</v>
      </c>
      <c r="Q2258" t="str">
        <f>CONCATENATE(C2258,E2258,G2258,I2258)</f>
        <v>1</v>
      </c>
    </row>
    <row r="2259" spans="1:17" x14ac:dyDescent="0.25">
      <c r="A2259">
        <v>6422</v>
      </c>
      <c r="B2259">
        <v>179.226823</v>
      </c>
      <c r="C2259" s="2">
        <v>1</v>
      </c>
      <c r="H2259">
        <v>168.70804899999999</v>
      </c>
      <c r="I2259" s="1">
        <v>4</v>
      </c>
      <c r="P2259">
        <v>2</v>
      </c>
      <c r="Q2259" t="str">
        <f>CONCATENATE(C2259,E2259,G2259,I2259)</f>
        <v>14</v>
      </c>
    </row>
    <row r="2260" spans="1:17" x14ac:dyDescent="0.25">
      <c r="A2260">
        <v>6423</v>
      </c>
      <c r="B2260">
        <v>179.226823</v>
      </c>
      <c r="C2260" s="2">
        <v>1</v>
      </c>
      <c r="H2260">
        <v>168.70804899999999</v>
      </c>
      <c r="I2260" s="1">
        <v>4</v>
      </c>
      <c r="P2260">
        <v>2</v>
      </c>
      <c r="Q2260" t="str">
        <f>CONCATENATE(C2260,E2260,G2260,I2260)</f>
        <v>14</v>
      </c>
    </row>
    <row r="2261" spans="1:17" x14ac:dyDescent="0.25">
      <c r="A2261">
        <v>6424</v>
      </c>
      <c r="B2261">
        <v>179.226823</v>
      </c>
      <c r="C2261" s="2">
        <v>1</v>
      </c>
      <c r="H2261">
        <v>168.70804899999999</v>
      </c>
      <c r="I2261" s="1">
        <v>4</v>
      </c>
      <c r="P2261">
        <v>2</v>
      </c>
      <c r="Q2261" t="str">
        <f>CONCATENATE(C2261,E2261,G2261,I2261)</f>
        <v>14</v>
      </c>
    </row>
    <row r="2262" spans="1:17" x14ac:dyDescent="0.25">
      <c r="A2262">
        <v>6425</v>
      </c>
      <c r="B2262">
        <v>179.226823</v>
      </c>
      <c r="C2262" s="2">
        <v>1</v>
      </c>
      <c r="H2262">
        <v>168.70804899999999</v>
      </c>
      <c r="I2262" s="1">
        <v>4</v>
      </c>
      <c r="P2262">
        <v>2</v>
      </c>
      <c r="Q2262" t="str">
        <f>CONCATENATE(C2262,E2262,G2262,I2262)</f>
        <v>14</v>
      </c>
    </row>
    <row r="2263" spans="1:17" x14ac:dyDescent="0.25">
      <c r="A2263">
        <v>6426</v>
      </c>
      <c r="B2263">
        <v>179.226823</v>
      </c>
      <c r="C2263" s="2">
        <v>1</v>
      </c>
      <c r="H2263">
        <v>168.70804899999999</v>
      </c>
      <c r="I2263" s="1">
        <v>4</v>
      </c>
      <c r="P2263">
        <v>2</v>
      </c>
      <c r="Q2263" t="str">
        <f>CONCATENATE(C2263,E2263,G2263,I2263)</f>
        <v>14</v>
      </c>
    </row>
    <row r="2264" spans="1:17" x14ac:dyDescent="0.25">
      <c r="A2264">
        <v>6427</v>
      </c>
      <c r="B2264">
        <v>179.226823</v>
      </c>
      <c r="C2264" s="2">
        <v>1</v>
      </c>
      <c r="H2264">
        <v>168.70804899999999</v>
      </c>
      <c r="I2264" s="1">
        <v>4</v>
      </c>
      <c r="P2264">
        <v>2</v>
      </c>
      <c r="Q2264" t="str">
        <f>CONCATENATE(C2264,E2264,G2264,I2264)</f>
        <v>14</v>
      </c>
    </row>
    <row r="2265" spans="1:17" x14ac:dyDescent="0.25">
      <c r="A2265">
        <v>6428</v>
      </c>
      <c r="B2265">
        <v>179.226823</v>
      </c>
      <c r="C2265" s="2">
        <v>1</v>
      </c>
      <c r="H2265">
        <v>168.70804899999999</v>
      </c>
      <c r="I2265" s="1">
        <v>4</v>
      </c>
      <c r="P2265">
        <v>2</v>
      </c>
      <c r="Q2265" t="str">
        <f>CONCATENATE(C2265,E2265,G2265,I2265)</f>
        <v>14</v>
      </c>
    </row>
    <row r="2266" spans="1:17" x14ac:dyDescent="0.25">
      <c r="A2266">
        <v>6429</v>
      </c>
      <c r="B2266">
        <v>179.226823</v>
      </c>
      <c r="C2266" s="2">
        <v>1</v>
      </c>
      <c r="H2266">
        <v>168.70804899999999</v>
      </c>
      <c r="I2266" s="1">
        <v>4</v>
      </c>
      <c r="P2266">
        <v>2</v>
      </c>
      <c r="Q2266" t="str">
        <f>CONCATENATE(C2266,E2266,G2266,I2266)</f>
        <v>14</v>
      </c>
    </row>
    <row r="2267" spans="1:17" x14ac:dyDescent="0.25">
      <c r="A2267">
        <v>6430</v>
      </c>
      <c r="B2267">
        <v>179.226823</v>
      </c>
      <c r="C2267" s="2">
        <v>1</v>
      </c>
      <c r="H2267">
        <v>168.90281199999998</v>
      </c>
      <c r="I2267" s="1">
        <v>4</v>
      </c>
      <c r="P2267">
        <v>2</v>
      </c>
      <c r="Q2267" t="str">
        <f>CONCATENATE(C2267,E2267,G2267,I2267)</f>
        <v>14</v>
      </c>
    </row>
    <row r="2268" spans="1:17" x14ac:dyDescent="0.25">
      <c r="A2268">
        <v>6431</v>
      </c>
      <c r="H2268">
        <v>168.90281199999998</v>
      </c>
      <c r="I2268" s="1">
        <v>4</v>
      </c>
      <c r="P2268">
        <v>1</v>
      </c>
      <c r="Q2268" t="str">
        <f>CONCATENATE(C2268,E2268,G2268,I2268)</f>
        <v>4</v>
      </c>
    </row>
    <row r="2269" spans="1:17" x14ac:dyDescent="0.25">
      <c r="A2269">
        <v>6432</v>
      </c>
      <c r="H2269">
        <v>169.09757199999999</v>
      </c>
      <c r="I2269" s="1">
        <v>4</v>
      </c>
      <c r="P2269">
        <v>1</v>
      </c>
      <c r="Q2269" t="str">
        <f>CONCATENATE(C2269,E2269,G2269,I2269)</f>
        <v>4</v>
      </c>
    </row>
    <row r="2270" spans="1:17" x14ac:dyDescent="0.25">
      <c r="A2270">
        <v>6433</v>
      </c>
      <c r="H2270">
        <v>169.09757199999999</v>
      </c>
      <c r="I2270" s="1">
        <v>4</v>
      </c>
      <c r="P2270">
        <v>1</v>
      </c>
      <c r="Q2270" t="str">
        <f>CONCATENATE(C2270,E2270,G2270,I2270)</f>
        <v>4</v>
      </c>
    </row>
    <row r="2271" spans="1:17" x14ac:dyDescent="0.25">
      <c r="A2271">
        <v>6434</v>
      </c>
      <c r="H2271">
        <v>169.227451</v>
      </c>
      <c r="I2271" s="1">
        <v>4</v>
      </c>
      <c r="P2271">
        <v>1</v>
      </c>
      <c r="Q2271" t="str">
        <f>CONCATENATE(C2271,E2271,G2271,I2271)</f>
        <v>4</v>
      </c>
    </row>
    <row r="2272" spans="1:17" x14ac:dyDescent="0.25">
      <c r="A2272">
        <v>6435</v>
      </c>
      <c r="H2272">
        <v>169.552089</v>
      </c>
      <c r="I2272" s="1">
        <v>4</v>
      </c>
      <c r="P2272">
        <v>1</v>
      </c>
      <c r="Q2272" t="str">
        <f>CONCATENATE(C2272,E2272,G2272,I2272)</f>
        <v>4</v>
      </c>
    </row>
    <row r="2273" spans="1:17" x14ac:dyDescent="0.25">
      <c r="A2273">
        <v>6436</v>
      </c>
      <c r="D2273">
        <v>190.914388</v>
      </c>
      <c r="E2273" s="4">
        <v>2</v>
      </c>
      <c r="F2273">
        <v>178.18791299999998</v>
      </c>
      <c r="G2273" s="3">
        <v>3</v>
      </c>
      <c r="H2273">
        <v>169.87673100000001</v>
      </c>
      <c r="I2273" s="1">
        <v>4</v>
      </c>
      <c r="P2273">
        <v>3</v>
      </c>
      <c r="Q2273" t="str">
        <f>CONCATENATE(C2273,E2273,G2273,I2273)</f>
        <v>234</v>
      </c>
    </row>
    <row r="2274" spans="1:17" x14ac:dyDescent="0.25">
      <c r="A2274">
        <v>6437</v>
      </c>
      <c r="D2274">
        <v>190.914388</v>
      </c>
      <c r="E2274" s="4">
        <v>2</v>
      </c>
      <c r="F2274">
        <v>178.18791299999998</v>
      </c>
      <c r="G2274" s="3">
        <v>3</v>
      </c>
      <c r="P2274">
        <v>2</v>
      </c>
      <c r="Q2274" t="str">
        <f>CONCATENATE(C2274,E2274,G2274,I2274)</f>
        <v>23</v>
      </c>
    </row>
    <row r="2275" spans="1:17" x14ac:dyDescent="0.25">
      <c r="A2275">
        <v>6438</v>
      </c>
      <c r="D2275">
        <v>190.914388</v>
      </c>
      <c r="E2275" s="4">
        <v>2</v>
      </c>
      <c r="F2275">
        <v>178.18791299999998</v>
      </c>
      <c r="G2275" s="3">
        <v>3</v>
      </c>
      <c r="P2275">
        <v>2</v>
      </c>
      <c r="Q2275" t="str">
        <f>CONCATENATE(C2275,E2275,G2275,I2275)</f>
        <v>23</v>
      </c>
    </row>
    <row r="2276" spans="1:17" x14ac:dyDescent="0.25">
      <c r="A2276">
        <v>6439</v>
      </c>
      <c r="D2276">
        <v>190.914388</v>
      </c>
      <c r="E2276" s="4">
        <v>2</v>
      </c>
      <c r="F2276">
        <v>178.18791299999998</v>
      </c>
      <c r="G2276" s="3">
        <v>3</v>
      </c>
      <c r="P2276">
        <v>2</v>
      </c>
      <c r="Q2276" t="str">
        <f>CONCATENATE(C2276,E2276,G2276,I2276)</f>
        <v>23</v>
      </c>
    </row>
    <row r="2277" spans="1:17" x14ac:dyDescent="0.25">
      <c r="A2277">
        <v>6440</v>
      </c>
      <c r="D2277">
        <v>190.914388</v>
      </c>
      <c r="E2277" s="4">
        <v>2</v>
      </c>
      <c r="F2277">
        <v>178.18791299999998</v>
      </c>
      <c r="G2277" s="3">
        <v>3</v>
      </c>
      <c r="P2277">
        <v>2</v>
      </c>
      <c r="Q2277" t="str">
        <f>CONCATENATE(C2277,E2277,G2277,I2277)</f>
        <v>23</v>
      </c>
    </row>
    <row r="2278" spans="1:17" x14ac:dyDescent="0.25">
      <c r="A2278">
        <v>6441</v>
      </c>
      <c r="D2278">
        <v>190.914388</v>
      </c>
      <c r="E2278" s="4">
        <v>2</v>
      </c>
      <c r="F2278">
        <v>178.18791299999998</v>
      </c>
      <c r="G2278" s="3">
        <v>3</v>
      </c>
      <c r="P2278">
        <v>2</v>
      </c>
      <c r="Q2278" t="str">
        <f>CONCATENATE(C2278,E2278,G2278,I2278)</f>
        <v>23</v>
      </c>
    </row>
    <row r="2279" spans="1:17" x14ac:dyDescent="0.25">
      <c r="A2279">
        <v>6442</v>
      </c>
      <c r="D2279">
        <v>190.914388</v>
      </c>
      <c r="E2279" s="4">
        <v>2</v>
      </c>
      <c r="F2279">
        <v>178.382676</v>
      </c>
      <c r="G2279" s="3">
        <v>3</v>
      </c>
      <c r="P2279">
        <v>2</v>
      </c>
      <c r="Q2279" t="str">
        <f>CONCATENATE(C2279,E2279,G2279,I2279)</f>
        <v>23</v>
      </c>
    </row>
    <row r="2280" spans="1:17" x14ac:dyDescent="0.25">
      <c r="A2280">
        <v>6443</v>
      </c>
      <c r="D2280">
        <v>190.914388</v>
      </c>
      <c r="E2280" s="4">
        <v>2</v>
      </c>
      <c r="F2280">
        <v>178.382676</v>
      </c>
      <c r="G2280" s="3">
        <v>3</v>
      </c>
      <c r="P2280">
        <v>2</v>
      </c>
      <c r="Q2280" t="str">
        <f>CONCATENATE(C2280,E2280,G2280,I2280)</f>
        <v>23</v>
      </c>
    </row>
    <row r="2281" spans="1:17" x14ac:dyDescent="0.25">
      <c r="A2281">
        <v>6444</v>
      </c>
      <c r="D2281">
        <v>190.914388</v>
      </c>
      <c r="E2281" s="4">
        <v>2</v>
      </c>
      <c r="F2281">
        <v>178.382676</v>
      </c>
      <c r="G2281" s="3">
        <v>3</v>
      </c>
      <c r="P2281">
        <v>2</v>
      </c>
      <c r="Q2281" t="str">
        <f>CONCATENATE(C2281,E2281,G2281,I2281)</f>
        <v>23</v>
      </c>
    </row>
    <row r="2282" spans="1:17" x14ac:dyDescent="0.25">
      <c r="A2282">
        <v>6445</v>
      </c>
      <c r="D2282">
        <v>190.914388</v>
      </c>
      <c r="E2282" s="4">
        <v>2</v>
      </c>
      <c r="F2282">
        <v>178.512553</v>
      </c>
      <c r="G2282" s="3">
        <v>3</v>
      </c>
      <c r="P2282">
        <v>2</v>
      </c>
      <c r="Q2282" t="str">
        <f>CONCATENATE(C2282,E2282,G2282,I2282)</f>
        <v>23</v>
      </c>
    </row>
    <row r="2283" spans="1:17" x14ac:dyDescent="0.25">
      <c r="A2283">
        <v>6446</v>
      </c>
      <c r="D2283">
        <v>190.914388</v>
      </c>
      <c r="E2283" s="4">
        <v>2</v>
      </c>
      <c r="F2283">
        <v>178.577438</v>
      </c>
      <c r="G2283" s="3">
        <v>3</v>
      </c>
      <c r="P2283">
        <v>2</v>
      </c>
      <c r="Q2283" t="str">
        <f>CONCATENATE(C2283,E2283,G2283,I2283)</f>
        <v>23</v>
      </c>
    </row>
    <row r="2284" spans="1:17" x14ac:dyDescent="0.25">
      <c r="A2284">
        <v>6447</v>
      </c>
      <c r="D2284">
        <v>191.43379099999999</v>
      </c>
      <c r="E2284" s="4">
        <v>2</v>
      </c>
      <c r="F2284">
        <v>178.577438</v>
      </c>
      <c r="G2284" s="3">
        <v>3</v>
      </c>
      <c r="P2284">
        <v>2</v>
      </c>
      <c r="Q2284" t="str">
        <f>CONCATENATE(C2284,E2284,G2284,I2284)</f>
        <v>23</v>
      </c>
    </row>
    <row r="2285" spans="1:17" x14ac:dyDescent="0.25">
      <c r="A2285">
        <v>6448</v>
      </c>
      <c r="D2285">
        <v>191.43379099999999</v>
      </c>
      <c r="E2285" s="4">
        <v>2</v>
      </c>
      <c r="F2285">
        <v>178.902185</v>
      </c>
      <c r="G2285" s="3">
        <v>3</v>
      </c>
      <c r="P2285">
        <v>2</v>
      </c>
      <c r="Q2285" t="str">
        <f>CONCATENATE(C2285,E2285,G2285,I2285)</f>
        <v>23</v>
      </c>
    </row>
    <row r="2286" spans="1:17" x14ac:dyDescent="0.25">
      <c r="A2286">
        <v>6449</v>
      </c>
      <c r="F2286">
        <v>179.032062</v>
      </c>
      <c r="G2286" s="3">
        <v>3</v>
      </c>
      <c r="P2286">
        <v>1</v>
      </c>
      <c r="Q2286" t="str">
        <f>CONCATENATE(C2286,E2286,G2286,I2286)</f>
        <v>3</v>
      </c>
    </row>
    <row r="2287" spans="1:17" x14ac:dyDescent="0.25">
      <c r="A2287">
        <v>6450</v>
      </c>
      <c r="P2287">
        <v>0</v>
      </c>
      <c r="Q2287" t="str">
        <f>CONCATENATE(C2287,E2287,G2287,I2287)</f>
        <v/>
      </c>
    </row>
    <row r="2288" spans="1:17" x14ac:dyDescent="0.25">
      <c r="A2288">
        <v>6451</v>
      </c>
      <c r="P2288">
        <v>0</v>
      </c>
      <c r="Q2288" t="str">
        <f>CONCATENATE(C2288,E2288,G2288,I2288)</f>
        <v/>
      </c>
    </row>
    <row r="2289" spans="1:17" x14ac:dyDescent="0.25">
      <c r="A2289">
        <v>6452</v>
      </c>
      <c r="P2289">
        <v>0</v>
      </c>
      <c r="Q2289" t="str">
        <f>CONCATENATE(C2289,E2289,G2289,I2289)</f>
        <v/>
      </c>
    </row>
    <row r="2290" spans="1:17" x14ac:dyDescent="0.25">
      <c r="A2290">
        <v>6453</v>
      </c>
      <c r="B2290">
        <v>201.95256699999999</v>
      </c>
      <c r="C2290" s="2">
        <v>1</v>
      </c>
      <c r="P2290">
        <v>1</v>
      </c>
      <c r="Q2290" t="str">
        <f>CONCATENATE(C2290,E2290,G2290,I2290)</f>
        <v>1</v>
      </c>
    </row>
    <row r="2291" spans="1:17" x14ac:dyDescent="0.25">
      <c r="A2291">
        <v>6454</v>
      </c>
      <c r="B2291">
        <v>203.62039799999999</v>
      </c>
      <c r="C2291" s="2">
        <v>1</v>
      </c>
      <c r="P2291">
        <v>1</v>
      </c>
      <c r="Q2291" t="str">
        <f>CONCATENATE(C2291,E2291,G2291,I2291)</f>
        <v>1</v>
      </c>
    </row>
    <row r="2292" spans="1:17" x14ac:dyDescent="0.25">
      <c r="A2292">
        <v>6455</v>
      </c>
      <c r="B2292">
        <v>203.62039799999999</v>
      </c>
      <c r="C2292" s="2">
        <v>1</v>
      </c>
      <c r="H2292">
        <v>191.758432</v>
      </c>
      <c r="I2292" s="1">
        <v>4</v>
      </c>
      <c r="P2292">
        <v>2</v>
      </c>
      <c r="Q2292" t="str">
        <f>CONCATENATE(C2292,E2292,G2292,I2292)</f>
        <v>14</v>
      </c>
    </row>
    <row r="2293" spans="1:17" x14ac:dyDescent="0.25">
      <c r="A2293">
        <v>6456</v>
      </c>
      <c r="B2293">
        <v>203.62039799999999</v>
      </c>
      <c r="C2293" s="2">
        <v>1</v>
      </c>
      <c r="H2293">
        <v>191.758432</v>
      </c>
      <c r="I2293" s="1">
        <v>4</v>
      </c>
      <c r="P2293">
        <v>2</v>
      </c>
      <c r="Q2293" t="str">
        <f>CONCATENATE(C2293,E2293,G2293,I2293)</f>
        <v>14</v>
      </c>
    </row>
    <row r="2294" spans="1:17" x14ac:dyDescent="0.25">
      <c r="A2294">
        <v>6457</v>
      </c>
      <c r="B2294">
        <v>203.62039799999999</v>
      </c>
      <c r="C2294" s="2">
        <v>1</v>
      </c>
      <c r="H2294">
        <v>191.758432</v>
      </c>
      <c r="I2294" s="1">
        <v>4</v>
      </c>
      <c r="P2294">
        <v>2</v>
      </c>
      <c r="Q2294" t="str">
        <f>CONCATENATE(C2294,E2294,G2294,I2294)</f>
        <v>14</v>
      </c>
    </row>
    <row r="2295" spans="1:17" x14ac:dyDescent="0.25">
      <c r="A2295">
        <v>6458</v>
      </c>
      <c r="B2295">
        <v>203.62039799999999</v>
      </c>
      <c r="C2295" s="2">
        <v>1</v>
      </c>
      <c r="H2295">
        <v>191.758432</v>
      </c>
      <c r="I2295" s="1">
        <v>4</v>
      </c>
      <c r="P2295">
        <v>2</v>
      </c>
      <c r="Q2295" t="str">
        <f>CONCATENATE(C2295,E2295,G2295,I2295)</f>
        <v>14</v>
      </c>
    </row>
    <row r="2296" spans="1:17" x14ac:dyDescent="0.25">
      <c r="A2296">
        <v>6459</v>
      </c>
      <c r="B2296">
        <v>203.62039799999999</v>
      </c>
      <c r="C2296" s="2">
        <v>1</v>
      </c>
      <c r="H2296">
        <v>191.758432</v>
      </c>
      <c r="I2296" s="1">
        <v>4</v>
      </c>
      <c r="P2296">
        <v>2</v>
      </c>
      <c r="Q2296" t="str">
        <f>CONCATENATE(C2296,E2296,G2296,I2296)</f>
        <v>14</v>
      </c>
    </row>
    <row r="2297" spans="1:17" x14ac:dyDescent="0.25">
      <c r="A2297">
        <v>6460</v>
      </c>
      <c r="B2297">
        <v>203.62039799999999</v>
      </c>
      <c r="C2297" s="2">
        <v>1</v>
      </c>
      <c r="H2297">
        <v>191.758432</v>
      </c>
      <c r="I2297" s="1">
        <v>4</v>
      </c>
      <c r="P2297">
        <v>2</v>
      </c>
      <c r="Q2297" t="str">
        <f>CONCATENATE(C2297,E2297,G2297,I2297)</f>
        <v>14</v>
      </c>
    </row>
    <row r="2298" spans="1:17" x14ac:dyDescent="0.25">
      <c r="A2298">
        <v>6461</v>
      </c>
      <c r="B2298">
        <v>203.62039799999999</v>
      </c>
      <c r="C2298" s="2">
        <v>1</v>
      </c>
      <c r="H2298">
        <v>191.758432</v>
      </c>
      <c r="I2298" s="1">
        <v>4</v>
      </c>
      <c r="P2298">
        <v>2</v>
      </c>
      <c r="Q2298" t="str">
        <f>CONCATENATE(C2298,E2298,G2298,I2298)</f>
        <v>14</v>
      </c>
    </row>
    <row r="2299" spans="1:17" x14ac:dyDescent="0.25">
      <c r="A2299">
        <v>6462</v>
      </c>
      <c r="B2299">
        <v>203.62039799999999</v>
      </c>
      <c r="C2299" s="2">
        <v>1</v>
      </c>
      <c r="H2299">
        <v>191.758432</v>
      </c>
      <c r="I2299" s="1">
        <v>4</v>
      </c>
      <c r="P2299">
        <v>2</v>
      </c>
      <c r="Q2299" t="str">
        <f>CONCATENATE(C2299,E2299,G2299,I2299)</f>
        <v>14</v>
      </c>
    </row>
    <row r="2300" spans="1:17" x14ac:dyDescent="0.25">
      <c r="A2300">
        <v>6463</v>
      </c>
      <c r="B2300">
        <v>203.62039799999999</v>
      </c>
      <c r="C2300" s="2">
        <v>1</v>
      </c>
      <c r="H2300">
        <v>191.758432</v>
      </c>
      <c r="I2300" s="1">
        <v>4</v>
      </c>
      <c r="P2300">
        <v>2</v>
      </c>
      <c r="Q2300" t="str">
        <f>CONCATENATE(C2300,E2300,G2300,I2300)</f>
        <v>14</v>
      </c>
    </row>
    <row r="2301" spans="1:17" x14ac:dyDescent="0.25">
      <c r="A2301">
        <v>6464</v>
      </c>
      <c r="B2301">
        <v>203.62039799999999</v>
      </c>
      <c r="C2301" s="2">
        <v>1</v>
      </c>
      <c r="H2301">
        <v>191.88830899999999</v>
      </c>
      <c r="I2301" s="1">
        <v>4</v>
      </c>
      <c r="P2301">
        <v>2</v>
      </c>
      <c r="Q2301" t="str">
        <f>CONCATENATE(C2301,E2301,G2301,I2301)</f>
        <v>14</v>
      </c>
    </row>
    <row r="2302" spans="1:17" x14ac:dyDescent="0.25">
      <c r="A2302">
        <v>6465</v>
      </c>
      <c r="B2302">
        <v>203.62039799999999</v>
      </c>
      <c r="C2302" s="2">
        <v>1</v>
      </c>
      <c r="H2302">
        <v>192.14806300000001</v>
      </c>
      <c r="I2302" s="1">
        <v>4</v>
      </c>
      <c r="P2302">
        <v>2</v>
      </c>
      <c r="Q2302" t="str">
        <f>CONCATENATE(C2302,E2302,G2302,I2302)</f>
        <v>14</v>
      </c>
    </row>
    <row r="2303" spans="1:17" x14ac:dyDescent="0.25">
      <c r="A2303">
        <v>6466</v>
      </c>
      <c r="B2303">
        <v>203.62039799999999</v>
      </c>
      <c r="C2303" s="2">
        <v>1</v>
      </c>
      <c r="H2303">
        <v>192.14806300000001</v>
      </c>
      <c r="I2303" s="1">
        <v>4</v>
      </c>
      <c r="P2303">
        <v>2</v>
      </c>
      <c r="Q2303" t="str">
        <f>CONCATENATE(C2303,E2303,G2303,I2303)</f>
        <v>14</v>
      </c>
    </row>
    <row r="2304" spans="1:17" x14ac:dyDescent="0.25">
      <c r="A2304">
        <v>6467</v>
      </c>
      <c r="H2304">
        <v>192.40771000000001</v>
      </c>
      <c r="I2304" s="1">
        <v>4</v>
      </c>
      <c r="P2304">
        <v>1</v>
      </c>
      <c r="Q2304" t="str">
        <f>CONCATENATE(C2304,E2304,G2304,I2304)</f>
        <v>4</v>
      </c>
    </row>
    <row r="2305" spans="1:17" x14ac:dyDescent="0.25">
      <c r="A2305">
        <v>6468</v>
      </c>
      <c r="H2305">
        <v>192.40771000000001</v>
      </c>
      <c r="I2305" s="1">
        <v>4</v>
      </c>
      <c r="P2305">
        <v>1</v>
      </c>
      <c r="Q2305" t="str">
        <f>CONCATENATE(C2305,E2305,G2305,I2305)</f>
        <v>4</v>
      </c>
    </row>
    <row r="2306" spans="1:17" x14ac:dyDescent="0.25">
      <c r="A2306">
        <v>6469</v>
      </c>
      <c r="H2306">
        <v>192.40771000000001</v>
      </c>
      <c r="I2306" s="1">
        <v>4</v>
      </c>
      <c r="P2306">
        <v>1</v>
      </c>
      <c r="Q2306" t="str">
        <f>CONCATENATE(C2306,E2306,G2306,I2306)</f>
        <v>4</v>
      </c>
    </row>
    <row r="2307" spans="1:17" x14ac:dyDescent="0.25">
      <c r="A2307">
        <v>6470</v>
      </c>
      <c r="D2307">
        <v>212.23424</v>
      </c>
      <c r="E2307" s="4">
        <v>2</v>
      </c>
      <c r="P2307">
        <v>1</v>
      </c>
      <c r="Q2307" t="str">
        <f>CONCATENATE(C2307,E2307,G2307,I2307)</f>
        <v>2</v>
      </c>
    </row>
    <row r="2308" spans="1:17" x14ac:dyDescent="0.25">
      <c r="A2308">
        <v>6471</v>
      </c>
      <c r="D2308">
        <v>212.23424</v>
      </c>
      <c r="E2308" s="4">
        <v>2</v>
      </c>
      <c r="F2308">
        <v>200.654008</v>
      </c>
      <c r="G2308" s="3">
        <v>3</v>
      </c>
      <c r="P2308">
        <v>2</v>
      </c>
      <c r="Q2308" t="str">
        <f>CONCATENATE(C2308,E2308,G2308,I2308)</f>
        <v>23</v>
      </c>
    </row>
    <row r="2309" spans="1:17" x14ac:dyDescent="0.25">
      <c r="A2309">
        <v>6472</v>
      </c>
      <c r="D2309">
        <v>212.23424</v>
      </c>
      <c r="E2309" s="4">
        <v>2</v>
      </c>
      <c r="F2309">
        <v>200.654008</v>
      </c>
      <c r="G2309" s="3">
        <v>3</v>
      </c>
      <c r="P2309">
        <v>2</v>
      </c>
      <c r="Q2309" t="str">
        <f>CONCATENATE(C2309,E2309,G2309,I2309)</f>
        <v>23</v>
      </c>
    </row>
    <row r="2310" spans="1:17" x14ac:dyDescent="0.25">
      <c r="A2310">
        <v>6473</v>
      </c>
      <c r="D2310">
        <v>212.23424</v>
      </c>
      <c r="E2310" s="4">
        <v>2</v>
      </c>
      <c r="F2310">
        <v>200.654008</v>
      </c>
      <c r="G2310" s="3">
        <v>3</v>
      </c>
      <c r="P2310">
        <v>2</v>
      </c>
      <c r="Q2310" t="str">
        <f>CONCATENATE(C2310,E2310,G2310,I2310)</f>
        <v>23</v>
      </c>
    </row>
    <row r="2311" spans="1:17" x14ac:dyDescent="0.25">
      <c r="A2311">
        <v>6474</v>
      </c>
      <c r="D2311">
        <v>212.23424</v>
      </c>
      <c r="E2311" s="4">
        <v>2</v>
      </c>
      <c r="F2311">
        <v>200.654008</v>
      </c>
      <c r="G2311" s="3">
        <v>3</v>
      </c>
      <c r="P2311">
        <v>2</v>
      </c>
      <c r="Q2311" t="str">
        <f>CONCATENATE(C2311,E2311,G2311,I2311)</f>
        <v>23</v>
      </c>
    </row>
    <row r="2312" spans="1:17" x14ac:dyDescent="0.25">
      <c r="A2312">
        <v>6475</v>
      </c>
      <c r="D2312">
        <v>212.23424</v>
      </c>
      <c r="E2312" s="4">
        <v>2</v>
      </c>
      <c r="F2312">
        <v>200.654008</v>
      </c>
      <c r="G2312" s="3">
        <v>3</v>
      </c>
      <c r="P2312">
        <v>2</v>
      </c>
      <c r="Q2312" t="str">
        <f>CONCATENATE(C2312,E2312,G2312,I2312)</f>
        <v>23</v>
      </c>
    </row>
    <row r="2313" spans="1:17" x14ac:dyDescent="0.25">
      <c r="A2313">
        <v>6476</v>
      </c>
      <c r="D2313">
        <v>212.23424</v>
      </c>
      <c r="E2313" s="4">
        <v>2</v>
      </c>
      <c r="F2313">
        <v>200.654008</v>
      </c>
      <c r="G2313" s="3">
        <v>3</v>
      </c>
      <c r="P2313">
        <v>2</v>
      </c>
      <c r="Q2313" t="str">
        <f>CONCATENATE(C2313,E2313,G2313,I2313)</f>
        <v>23</v>
      </c>
    </row>
    <row r="2314" spans="1:17" x14ac:dyDescent="0.25">
      <c r="A2314">
        <v>6477</v>
      </c>
      <c r="D2314">
        <v>212.23424</v>
      </c>
      <c r="E2314" s="4">
        <v>2</v>
      </c>
      <c r="F2314">
        <v>200.654008</v>
      </c>
      <c r="G2314" s="3">
        <v>3</v>
      </c>
      <c r="P2314">
        <v>2</v>
      </c>
      <c r="Q2314" t="str">
        <f>CONCATENATE(C2314,E2314,G2314,I2314)</f>
        <v>23</v>
      </c>
    </row>
    <row r="2315" spans="1:17" x14ac:dyDescent="0.25">
      <c r="A2315">
        <v>6478</v>
      </c>
      <c r="D2315">
        <v>212.23424</v>
      </c>
      <c r="E2315" s="4">
        <v>2</v>
      </c>
      <c r="F2315">
        <v>200.654008</v>
      </c>
      <c r="G2315" s="3">
        <v>3</v>
      </c>
      <c r="P2315">
        <v>2</v>
      </c>
      <c r="Q2315" t="str">
        <f>CONCATENATE(C2315,E2315,G2315,I2315)</f>
        <v>23</v>
      </c>
    </row>
    <row r="2316" spans="1:17" x14ac:dyDescent="0.25">
      <c r="A2316">
        <v>6479</v>
      </c>
      <c r="D2316">
        <v>212.23424</v>
      </c>
      <c r="E2316" s="4">
        <v>2</v>
      </c>
      <c r="F2316">
        <v>200.848771</v>
      </c>
      <c r="G2316" s="3">
        <v>3</v>
      </c>
      <c r="P2316">
        <v>2</v>
      </c>
      <c r="Q2316" t="str">
        <f>CONCATENATE(C2316,E2316,G2316,I2316)</f>
        <v>23</v>
      </c>
    </row>
    <row r="2317" spans="1:17" x14ac:dyDescent="0.25">
      <c r="A2317">
        <v>6480</v>
      </c>
      <c r="D2317">
        <v>212.23424</v>
      </c>
      <c r="E2317" s="4">
        <v>2</v>
      </c>
      <c r="F2317">
        <v>200.97864799999999</v>
      </c>
      <c r="G2317" s="3">
        <v>3</v>
      </c>
      <c r="P2317">
        <v>2</v>
      </c>
      <c r="Q2317" t="str">
        <f>CONCATENATE(C2317,E2317,G2317,I2317)</f>
        <v>23</v>
      </c>
    </row>
    <row r="2318" spans="1:17" x14ac:dyDescent="0.25">
      <c r="A2318">
        <v>6481</v>
      </c>
      <c r="D2318">
        <v>212.23424</v>
      </c>
      <c r="E2318" s="4">
        <v>2</v>
      </c>
      <c r="F2318">
        <v>201.17341099999999</v>
      </c>
      <c r="G2318" s="3">
        <v>3</v>
      </c>
      <c r="P2318">
        <v>2</v>
      </c>
      <c r="Q2318" t="str">
        <f>CONCATENATE(C2318,E2318,G2318,I2318)</f>
        <v>23</v>
      </c>
    </row>
    <row r="2319" spans="1:17" x14ac:dyDescent="0.25">
      <c r="A2319">
        <v>6482</v>
      </c>
      <c r="D2319">
        <v>212.23424</v>
      </c>
      <c r="E2319" s="4">
        <v>2</v>
      </c>
      <c r="F2319">
        <v>201.30328800000001</v>
      </c>
      <c r="G2319" s="3">
        <v>3</v>
      </c>
      <c r="P2319">
        <v>2</v>
      </c>
      <c r="Q2319" t="str">
        <f>CONCATENATE(C2319,E2319,G2319,I2319)</f>
        <v>23</v>
      </c>
    </row>
    <row r="2320" spans="1:17" x14ac:dyDescent="0.25">
      <c r="A2320">
        <v>6483</v>
      </c>
      <c r="D2320">
        <v>212.35467399999999</v>
      </c>
      <c r="E2320" s="4">
        <v>2</v>
      </c>
      <c r="F2320">
        <v>201.692813</v>
      </c>
      <c r="G2320" s="3">
        <v>3</v>
      </c>
      <c r="P2320">
        <v>2</v>
      </c>
      <c r="Q2320" t="str">
        <f>CONCATENATE(C2320,E2320,G2320,I2320)</f>
        <v>23</v>
      </c>
    </row>
    <row r="2321" spans="1:17" x14ac:dyDescent="0.25">
      <c r="A2321">
        <v>6484</v>
      </c>
      <c r="P2321">
        <v>0</v>
      </c>
      <c r="Q2321" t="str">
        <f>CONCATENATE(C2321,E2321,G2321,I2321)</f>
        <v/>
      </c>
    </row>
    <row r="2322" spans="1:17" x14ac:dyDescent="0.25">
      <c r="A2322">
        <v>6485</v>
      </c>
      <c r="P2322">
        <v>0</v>
      </c>
      <c r="Q2322" t="str">
        <f>CONCATENATE(C2322,E2322,G2322,I2322)</f>
        <v/>
      </c>
    </row>
    <row r="2323" spans="1:17" x14ac:dyDescent="0.25">
      <c r="A2323">
        <v>6486</v>
      </c>
      <c r="P2323">
        <v>0</v>
      </c>
      <c r="Q2323" t="str">
        <f>CONCATENATE(C2323,E2323,G2323,I2323)</f>
        <v/>
      </c>
    </row>
    <row r="2324" spans="1:17" x14ac:dyDescent="0.25">
      <c r="A2324">
        <v>6487</v>
      </c>
      <c r="P2324">
        <v>0</v>
      </c>
      <c r="Q2324" t="str">
        <f>CONCATENATE(C2324,E2324,G2324,I2324)</f>
        <v/>
      </c>
    </row>
    <row r="2325" spans="1:17" x14ac:dyDescent="0.25">
      <c r="A2325">
        <v>6488</v>
      </c>
      <c r="H2325">
        <v>211.45117500000001</v>
      </c>
      <c r="I2325" s="1">
        <v>4</v>
      </c>
      <c r="P2325">
        <v>1</v>
      </c>
      <c r="Q2325" t="str">
        <f>CONCATENATE(C2325,E2325,G2325,I2325)</f>
        <v>4</v>
      </c>
    </row>
    <row r="2326" spans="1:17" x14ac:dyDescent="0.25">
      <c r="A2326">
        <v>6489</v>
      </c>
      <c r="B2326">
        <v>221.45035100000001</v>
      </c>
      <c r="C2326" s="2">
        <v>1</v>
      </c>
      <c r="H2326">
        <v>211.45117500000001</v>
      </c>
      <c r="I2326" s="1">
        <v>4</v>
      </c>
      <c r="P2326">
        <v>2</v>
      </c>
      <c r="Q2326" t="str">
        <f>CONCATENATE(C2326,E2326,G2326,I2326)</f>
        <v>14</v>
      </c>
    </row>
    <row r="2327" spans="1:17" x14ac:dyDescent="0.25">
      <c r="A2327">
        <v>6490</v>
      </c>
      <c r="B2327">
        <v>221.45035100000001</v>
      </c>
      <c r="C2327" s="2">
        <v>1</v>
      </c>
      <c r="H2327">
        <v>211.45117500000001</v>
      </c>
      <c r="I2327" s="1">
        <v>4</v>
      </c>
      <c r="P2327">
        <v>2</v>
      </c>
      <c r="Q2327" t="str">
        <f>CONCATENATE(C2327,E2327,G2327,I2327)</f>
        <v>14</v>
      </c>
    </row>
    <row r="2328" spans="1:17" x14ac:dyDescent="0.25">
      <c r="A2328">
        <v>6491</v>
      </c>
      <c r="B2328">
        <v>221.45035100000001</v>
      </c>
      <c r="C2328" s="2">
        <v>1</v>
      </c>
      <c r="H2328">
        <v>211.45117500000001</v>
      </c>
      <c r="I2328" s="1">
        <v>4</v>
      </c>
      <c r="P2328">
        <v>2</v>
      </c>
      <c r="Q2328" t="str">
        <f>CONCATENATE(C2328,E2328,G2328,I2328)</f>
        <v>14</v>
      </c>
    </row>
    <row r="2329" spans="1:17" x14ac:dyDescent="0.25">
      <c r="A2329">
        <v>6492</v>
      </c>
      <c r="B2329">
        <v>221.45035100000001</v>
      </c>
      <c r="C2329" s="2">
        <v>1</v>
      </c>
      <c r="H2329">
        <v>211.45117500000001</v>
      </c>
      <c r="I2329" s="1">
        <v>4</v>
      </c>
      <c r="P2329">
        <v>2</v>
      </c>
      <c r="Q2329" t="str">
        <f>CONCATENATE(C2329,E2329,G2329,I2329)</f>
        <v>14</v>
      </c>
    </row>
    <row r="2330" spans="1:17" x14ac:dyDescent="0.25">
      <c r="A2330">
        <v>6493</v>
      </c>
      <c r="B2330">
        <v>221.45035100000001</v>
      </c>
      <c r="C2330" s="2">
        <v>1</v>
      </c>
      <c r="H2330">
        <v>211.45117500000001</v>
      </c>
      <c r="I2330" s="1">
        <v>4</v>
      </c>
      <c r="P2330">
        <v>2</v>
      </c>
      <c r="Q2330" t="str">
        <f>CONCATENATE(C2330,E2330,G2330,I2330)</f>
        <v>14</v>
      </c>
    </row>
    <row r="2331" spans="1:17" x14ac:dyDescent="0.25">
      <c r="A2331">
        <v>6494</v>
      </c>
      <c r="B2331">
        <v>221.45035100000001</v>
      </c>
      <c r="C2331" s="2">
        <v>1</v>
      </c>
      <c r="H2331">
        <v>211.45117500000001</v>
      </c>
      <c r="I2331" s="1">
        <v>4</v>
      </c>
      <c r="P2331">
        <v>2</v>
      </c>
      <c r="Q2331" t="str">
        <f>CONCATENATE(C2331,E2331,G2331,I2331)</f>
        <v>14</v>
      </c>
    </row>
    <row r="2332" spans="1:17" x14ac:dyDescent="0.25">
      <c r="A2332">
        <v>6495</v>
      </c>
      <c r="B2332">
        <v>221.45035100000001</v>
      </c>
      <c r="C2332" s="2">
        <v>1</v>
      </c>
      <c r="H2332">
        <v>211.45117500000001</v>
      </c>
      <c r="I2332" s="1">
        <v>4</v>
      </c>
      <c r="P2332">
        <v>2</v>
      </c>
      <c r="Q2332" t="str">
        <f>CONCATENATE(C2332,E2332,G2332,I2332)</f>
        <v>14</v>
      </c>
    </row>
    <row r="2333" spans="1:17" x14ac:dyDescent="0.25">
      <c r="A2333">
        <v>6496</v>
      </c>
      <c r="B2333">
        <v>221.45035100000001</v>
      </c>
      <c r="C2333" s="2">
        <v>1</v>
      </c>
      <c r="H2333">
        <v>211.51133999999999</v>
      </c>
      <c r="I2333" s="1">
        <v>4</v>
      </c>
      <c r="P2333">
        <v>2</v>
      </c>
      <c r="Q2333" t="str">
        <f>CONCATENATE(C2333,E2333,G2333,I2333)</f>
        <v>14</v>
      </c>
    </row>
    <row r="2334" spans="1:17" x14ac:dyDescent="0.25">
      <c r="A2334">
        <v>6497</v>
      </c>
      <c r="B2334">
        <v>221.45035100000001</v>
      </c>
      <c r="C2334" s="2">
        <v>1</v>
      </c>
      <c r="H2334">
        <v>211.69204200000001</v>
      </c>
      <c r="I2334" s="1">
        <v>4</v>
      </c>
      <c r="P2334">
        <v>2</v>
      </c>
      <c r="Q2334" t="str">
        <f>CONCATENATE(C2334,E2334,G2334,I2334)</f>
        <v>14</v>
      </c>
    </row>
    <row r="2335" spans="1:17" x14ac:dyDescent="0.25">
      <c r="A2335">
        <v>6498</v>
      </c>
      <c r="B2335">
        <v>221.691317</v>
      </c>
      <c r="C2335" s="2">
        <v>1</v>
      </c>
      <c r="H2335">
        <v>211.69204200000001</v>
      </c>
      <c r="I2335" s="1">
        <v>4</v>
      </c>
      <c r="P2335">
        <v>2</v>
      </c>
      <c r="Q2335" t="str">
        <f>CONCATENATE(C2335,E2335,G2335,I2335)</f>
        <v>14</v>
      </c>
    </row>
    <row r="2336" spans="1:17" x14ac:dyDescent="0.25">
      <c r="A2336">
        <v>6499</v>
      </c>
      <c r="B2336">
        <v>221.81175099999999</v>
      </c>
      <c r="C2336" s="2">
        <v>1</v>
      </c>
      <c r="H2336">
        <v>211.752307</v>
      </c>
      <c r="I2336" s="1">
        <v>4</v>
      </c>
      <c r="P2336">
        <v>2</v>
      </c>
      <c r="Q2336" t="str">
        <f>CONCATENATE(C2336,E2336,G2336,I2336)</f>
        <v>14</v>
      </c>
    </row>
    <row r="2337" spans="1:17" x14ac:dyDescent="0.25">
      <c r="A2337">
        <v>6500</v>
      </c>
      <c r="B2337">
        <v>222.23342</v>
      </c>
      <c r="C2337" s="2">
        <v>1</v>
      </c>
      <c r="H2337">
        <v>211.87274099999999</v>
      </c>
      <c r="I2337" s="1">
        <v>4</v>
      </c>
      <c r="P2337">
        <v>2</v>
      </c>
      <c r="Q2337" t="str">
        <f>CONCATENATE(C2337,E2337,G2337,I2337)</f>
        <v>14</v>
      </c>
    </row>
    <row r="2338" spans="1:17" x14ac:dyDescent="0.25">
      <c r="A2338">
        <v>6501</v>
      </c>
      <c r="H2338">
        <v>211.933009</v>
      </c>
      <c r="I2338" s="1">
        <v>4</v>
      </c>
      <c r="P2338">
        <v>1</v>
      </c>
      <c r="Q2338" t="str">
        <f>CONCATENATE(C2338,E2338,G2338,I2338)</f>
        <v>4</v>
      </c>
    </row>
    <row r="2339" spans="1:17" x14ac:dyDescent="0.25">
      <c r="A2339">
        <v>6502</v>
      </c>
      <c r="D2339">
        <v>231.08813000000001</v>
      </c>
      <c r="E2339" s="4">
        <v>2</v>
      </c>
      <c r="H2339">
        <v>212.17397599999998</v>
      </c>
      <c r="I2339" s="1">
        <v>4</v>
      </c>
      <c r="P2339">
        <v>2</v>
      </c>
      <c r="Q2339" t="str">
        <f>CONCATENATE(C2339,E2339,G2339,I2339)</f>
        <v>24</v>
      </c>
    </row>
    <row r="2340" spans="1:17" x14ac:dyDescent="0.25">
      <c r="A2340">
        <v>6503</v>
      </c>
      <c r="D2340">
        <v>231.08813000000001</v>
      </c>
      <c r="E2340" s="4">
        <v>2</v>
      </c>
      <c r="H2340">
        <v>212.17397599999998</v>
      </c>
      <c r="I2340" s="1">
        <v>4</v>
      </c>
      <c r="P2340">
        <v>2</v>
      </c>
      <c r="Q2340" t="str">
        <f>CONCATENATE(C2340,E2340,G2340,I2340)</f>
        <v>24</v>
      </c>
    </row>
    <row r="2341" spans="1:17" x14ac:dyDescent="0.25">
      <c r="A2341">
        <v>6504</v>
      </c>
      <c r="D2341">
        <v>231.08813000000001</v>
      </c>
      <c r="E2341" s="4">
        <v>2</v>
      </c>
      <c r="F2341">
        <v>219.161315</v>
      </c>
      <c r="G2341" s="3">
        <v>3</v>
      </c>
      <c r="H2341">
        <v>212.17397599999998</v>
      </c>
      <c r="I2341" s="1">
        <v>4</v>
      </c>
      <c r="P2341">
        <v>3</v>
      </c>
      <c r="Q2341" t="str">
        <f>CONCATENATE(C2341,E2341,G2341,I2341)</f>
        <v>234</v>
      </c>
    </row>
    <row r="2342" spans="1:17" x14ac:dyDescent="0.25">
      <c r="A2342">
        <v>6505</v>
      </c>
      <c r="D2342">
        <v>231.08813000000001</v>
      </c>
      <c r="E2342" s="4">
        <v>2</v>
      </c>
      <c r="F2342">
        <v>219.161315</v>
      </c>
      <c r="G2342" s="3">
        <v>3</v>
      </c>
      <c r="P2342">
        <v>2</v>
      </c>
      <c r="Q2342" t="str">
        <f>CONCATENATE(C2342,E2342,G2342,I2342)</f>
        <v>23</v>
      </c>
    </row>
    <row r="2343" spans="1:17" x14ac:dyDescent="0.25">
      <c r="A2343">
        <v>6506</v>
      </c>
      <c r="D2343">
        <v>231.08813000000001</v>
      </c>
      <c r="E2343" s="4">
        <v>2</v>
      </c>
      <c r="F2343">
        <v>219.161315</v>
      </c>
      <c r="G2343" s="3">
        <v>3</v>
      </c>
      <c r="P2343">
        <v>2</v>
      </c>
      <c r="Q2343" t="str">
        <f>CONCATENATE(C2343,E2343,G2343,I2343)</f>
        <v>23</v>
      </c>
    </row>
    <row r="2344" spans="1:17" x14ac:dyDescent="0.25">
      <c r="A2344">
        <v>6507</v>
      </c>
      <c r="D2344">
        <v>231.08813000000001</v>
      </c>
      <c r="E2344" s="4">
        <v>2</v>
      </c>
      <c r="F2344">
        <v>219.161315</v>
      </c>
      <c r="G2344" s="3">
        <v>3</v>
      </c>
      <c r="P2344">
        <v>2</v>
      </c>
      <c r="Q2344" t="str">
        <f>CONCATENATE(C2344,E2344,G2344,I2344)</f>
        <v>23</v>
      </c>
    </row>
    <row r="2345" spans="1:17" x14ac:dyDescent="0.25">
      <c r="A2345">
        <v>6508</v>
      </c>
      <c r="D2345">
        <v>231.08813000000001</v>
      </c>
      <c r="E2345" s="4">
        <v>2</v>
      </c>
      <c r="F2345">
        <v>219.161315</v>
      </c>
      <c r="G2345" s="3">
        <v>3</v>
      </c>
      <c r="P2345">
        <v>2</v>
      </c>
      <c r="Q2345" t="str">
        <f>CONCATENATE(C2345,E2345,G2345,I2345)</f>
        <v>23</v>
      </c>
    </row>
    <row r="2346" spans="1:17" x14ac:dyDescent="0.25">
      <c r="A2346">
        <v>6509</v>
      </c>
      <c r="D2346">
        <v>231.08813000000001</v>
      </c>
      <c r="E2346" s="4">
        <v>2</v>
      </c>
      <c r="F2346">
        <v>219.161315</v>
      </c>
      <c r="G2346" s="3">
        <v>3</v>
      </c>
      <c r="P2346">
        <v>2</v>
      </c>
      <c r="Q2346" t="str">
        <f>CONCATENATE(C2346,E2346,G2346,I2346)</f>
        <v>23</v>
      </c>
    </row>
    <row r="2347" spans="1:17" x14ac:dyDescent="0.25">
      <c r="A2347">
        <v>6510</v>
      </c>
      <c r="D2347">
        <v>231.08813000000001</v>
      </c>
      <c r="E2347" s="4">
        <v>2</v>
      </c>
      <c r="F2347">
        <v>219.342116</v>
      </c>
      <c r="G2347" s="3">
        <v>3</v>
      </c>
      <c r="P2347">
        <v>2</v>
      </c>
      <c r="Q2347" t="str">
        <f>CONCATENATE(C2347,E2347,G2347,I2347)</f>
        <v>23</v>
      </c>
    </row>
    <row r="2348" spans="1:17" x14ac:dyDescent="0.25">
      <c r="A2348">
        <v>6511</v>
      </c>
      <c r="D2348">
        <v>231.08813000000001</v>
      </c>
      <c r="E2348" s="4">
        <v>2</v>
      </c>
      <c r="F2348">
        <v>219.342116</v>
      </c>
      <c r="G2348" s="3">
        <v>3</v>
      </c>
      <c r="P2348">
        <v>2</v>
      </c>
      <c r="Q2348" t="str">
        <f>CONCATENATE(C2348,E2348,G2348,I2348)</f>
        <v>23</v>
      </c>
    </row>
    <row r="2349" spans="1:17" x14ac:dyDescent="0.25">
      <c r="A2349">
        <v>6512</v>
      </c>
      <c r="D2349">
        <v>231.08813000000001</v>
      </c>
      <c r="E2349" s="4">
        <v>2</v>
      </c>
      <c r="F2349">
        <v>219.342116</v>
      </c>
      <c r="G2349" s="3">
        <v>3</v>
      </c>
      <c r="P2349">
        <v>2</v>
      </c>
      <c r="Q2349" t="str">
        <f>CONCATENATE(C2349,E2349,G2349,I2349)</f>
        <v>23</v>
      </c>
    </row>
    <row r="2350" spans="1:17" x14ac:dyDescent="0.25">
      <c r="A2350">
        <v>6513</v>
      </c>
      <c r="D2350">
        <v>231.08813000000001</v>
      </c>
      <c r="E2350" s="4">
        <v>2</v>
      </c>
      <c r="F2350">
        <v>219.342116</v>
      </c>
      <c r="G2350" s="3">
        <v>3</v>
      </c>
      <c r="P2350">
        <v>2</v>
      </c>
      <c r="Q2350" t="str">
        <f>CONCATENATE(C2350,E2350,G2350,I2350)</f>
        <v>23</v>
      </c>
    </row>
    <row r="2351" spans="1:17" x14ac:dyDescent="0.25">
      <c r="A2351">
        <v>6514</v>
      </c>
      <c r="D2351">
        <v>231.08813000000001</v>
      </c>
      <c r="E2351" s="4">
        <v>2</v>
      </c>
      <c r="F2351">
        <v>219.52281499999998</v>
      </c>
      <c r="G2351" s="3">
        <v>3</v>
      </c>
      <c r="P2351">
        <v>2</v>
      </c>
      <c r="Q2351" t="str">
        <f>CONCATENATE(C2351,E2351,G2351,I2351)</f>
        <v>23</v>
      </c>
    </row>
    <row r="2352" spans="1:17" x14ac:dyDescent="0.25">
      <c r="A2352">
        <v>6515</v>
      </c>
      <c r="D2352">
        <v>231.08813000000001</v>
      </c>
      <c r="E2352" s="4">
        <v>2</v>
      </c>
      <c r="F2352">
        <v>219.643248</v>
      </c>
      <c r="G2352" s="3">
        <v>3</v>
      </c>
      <c r="P2352">
        <v>2</v>
      </c>
      <c r="Q2352" t="str">
        <f>CONCATENATE(C2352,E2352,G2352,I2352)</f>
        <v>23</v>
      </c>
    </row>
    <row r="2353" spans="1:17" x14ac:dyDescent="0.25">
      <c r="A2353">
        <v>6516</v>
      </c>
      <c r="D2353">
        <v>231.08813000000001</v>
      </c>
      <c r="E2353" s="4">
        <v>2</v>
      </c>
      <c r="F2353">
        <v>219.643248</v>
      </c>
      <c r="G2353" s="3">
        <v>3</v>
      </c>
      <c r="P2353">
        <v>2</v>
      </c>
      <c r="Q2353" t="str">
        <f>CONCATENATE(C2353,E2353,G2353,I2353)</f>
        <v>23</v>
      </c>
    </row>
    <row r="2354" spans="1:17" x14ac:dyDescent="0.25">
      <c r="A2354">
        <v>6517</v>
      </c>
      <c r="D2354">
        <v>231.08813000000001</v>
      </c>
      <c r="E2354" s="4">
        <v>2</v>
      </c>
      <c r="F2354">
        <v>219.643248</v>
      </c>
      <c r="G2354" s="3">
        <v>3</v>
      </c>
      <c r="P2354">
        <v>2</v>
      </c>
      <c r="Q2354" t="str">
        <f>CONCATENATE(C2354,E2354,G2354,I2354)</f>
        <v>23</v>
      </c>
    </row>
    <row r="2355" spans="1:17" x14ac:dyDescent="0.25">
      <c r="A2355">
        <v>6518</v>
      </c>
      <c r="D2355">
        <v>231.08813000000001</v>
      </c>
      <c r="E2355" s="4">
        <v>2</v>
      </c>
      <c r="F2355">
        <v>219.643248</v>
      </c>
      <c r="G2355" s="3">
        <v>3</v>
      </c>
      <c r="P2355">
        <v>2</v>
      </c>
      <c r="Q2355" t="str">
        <f>CONCATENATE(C2355,E2355,G2355,I2355)</f>
        <v>23</v>
      </c>
    </row>
    <row r="2356" spans="1:17" x14ac:dyDescent="0.25">
      <c r="A2356">
        <v>6519</v>
      </c>
      <c r="F2356">
        <v>219.643248</v>
      </c>
      <c r="G2356" s="3">
        <v>3</v>
      </c>
      <c r="P2356">
        <v>1</v>
      </c>
      <c r="Q2356" t="str">
        <f>CONCATENATE(C2356,E2356,G2356,I2356)</f>
        <v>3</v>
      </c>
    </row>
    <row r="2357" spans="1:17" x14ac:dyDescent="0.25">
      <c r="A2357">
        <v>6520</v>
      </c>
      <c r="B2357">
        <v>239.76213899999999</v>
      </c>
      <c r="C2357" s="2">
        <v>1</v>
      </c>
      <c r="F2357">
        <v>220.06491699999998</v>
      </c>
      <c r="G2357" s="3">
        <v>3</v>
      </c>
      <c r="P2357">
        <v>2</v>
      </c>
      <c r="Q2357" t="str">
        <f>CONCATENATE(C2357,E2357,G2357,I2357)</f>
        <v>13</v>
      </c>
    </row>
    <row r="2358" spans="1:17" x14ac:dyDescent="0.25">
      <c r="A2358">
        <v>6521</v>
      </c>
      <c r="B2358">
        <v>239.76213899999999</v>
      </c>
      <c r="C2358" s="2">
        <v>1</v>
      </c>
      <c r="F2358">
        <v>220.546752</v>
      </c>
      <c r="G2358" s="3">
        <v>3</v>
      </c>
      <c r="P2358">
        <v>2</v>
      </c>
      <c r="Q2358" t="str">
        <f>CONCATENATE(C2358,E2358,G2358,I2358)</f>
        <v>13</v>
      </c>
    </row>
    <row r="2359" spans="1:17" x14ac:dyDescent="0.25">
      <c r="A2359">
        <v>6522</v>
      </c>
      <c r="B2359">
        <v>239.76213899999999</v>
      </c>
      <c r="C2359" s="2">
        <v>1</v>
      </c>
      <c r="P2359">
        <v>1</v>
      </c>
      <c r="Q2359" t="str">
        <f>CONCATENATE(C2359,E2359,G2359,I2359)</f>
        <v>1</v>
      </c>
    </row>
    <row r="2360" spans="1:17" x14ac:dyDescent="0.25">
      <c r="A2360">
        <v>6523</v>
      </c>
      <c r="B2360">
        <v>239.76213899999999</v>
      </c>
      <c r="C2360" s="2">
        <v>1</v>
      </c>
      <c r="P2360">
        <v>1</v>
      </c>
      <c r="Q2360" t="str">
        <f>CONCATENATE(C2360,E2360,G2360,I2360)</f>
        <v>1</v>
      </c>
    </row>
    <row r="2361" spans="1:17" x14ac:dyDescent="0.25">
      <c r="A2361">
        <v>6524</v>
      </c>
      <c r="B2361">
        <v>239.76213899999999</v>
      </c>
      <c r="C2361" s="2">
        <v>1</v>
      </c>
      <c r="H2361">
        <v>228.85935899999998</v>
      </c>
      <c r="I2361" s="1">
        <v>4</v>
      </c>
      <c r="P2361">
        <v>2</v>
      </c>
      <c r="Q2361" t="str">
        <f>CONCATENATE(C2361,E2361,G2361,I2361)</f>
        <v>14</v>
      </c>
    </row>
    <row r="2362" spans="1:17" x14ac:dyDescent="0.25">
      <c r="A2362">
        <v>6525</v>
      </c>
      <c r="B2362">
        <v>239.76213899999999</v>
      </c>
      <c r="C2362" s="2">
        <v>1</v>
      </c>
      <c r="H2362">
        <v>228.85935899999998</v>
      </c>
      <c r="I2362" s="1">
        <v>4</v>
      </c>
      <c r="P2362">
        <v>2</v>
      </c>
      <c r="Q2362" t="str">
        <f>CONCATENATE(C2362,E2362,G2362,I2362)</f>
        <v>14</v>
      </c>
    </row>
    <row r="2363" spans="1:17" x14ac:dyDescent="0.25">
      <c r="A2363">
        <v>6526</v>
      </c>
      <c r="B2363">
        <v>239.76213899999999</v>
      </c>
      <c r="C2363" s="2">
        <v>1</v>
      </c>
      <c r="H2363">
        <v>229.34129200000001</v>
      </c>
      <c r="I2363" s="1">
        <v>4</v>
      </c>
      <c r="P2363">
        <v>2</v>
      </c>
      <c r="Q2363" t="str">
        <f>CONCATENATE(C2363,E2363,G2363,I2363)</f>
        <v>14</v>
      </c>
    </row>
    <row r="2364" spans="1:17" x14ac:dyDescent="0.25">
      <c r="A2364">
        <v>6527</v>
      </c>
      <c r="B2364">
        <v>239.76213899999999</v>
      </c>
      <c r="C2364" s="2">
        <v>1</v>
      </c>
      <c r="H2364">
        <v>229.34129200000001</v>
      </c>
      <c r="I2364" s="1">
        <v>4</v>
      </c>
      <c r="P2364">
        <v>2</v>
      </c>
      <c r="Q2364" t="str">
        <f>CONCATENATE(C2364,E2364,G2364,I2364)</f>
        <v>14</v>
      </c>
    </row>
    <row r="2365" spans="1:17" x14ac:dyDescent="0.25">
      <c r="A2365">
        <v>6528</v>
      </c>
      <c r="B2365">
        <v>239.76213899999999</v>
      </c>
      <c r="C2365" s="2">
        <v>1</v>
      </c>
      <c r="H2365">
        <v>229.34129200000001</v>
      </c>
      <c r="I2365" s="1">
        <v>4</v>
      </c>
      <c r="P2365">
        <v>2</v>
      </c>
      <c r="Q2365" t="str">
        <f>CONCATENATE(C2365,E2365,G2365,I2365)</f>
        <v>14</v>
      </c>
    </row>
    <row r="2366" spans="1:17" x14ac:dyDescent="0.25">
      <c r="A2366">
        <v>6529</v>
      </c>
      <c r="B2366">
        <v>239.76213899999999</v>
      </c>
      <c r="C2366" s="2">
        <v>1</v>
      </c>
      <c r="H2366">
        <v>229.34129200000001</v>
      </c>
      <c r="I2366" s="1">
        <v>4</v>
      </c>
      <c r="P2366">
        <v>2</v>
      </c>
      <c r="Q2366" t="str">
        <f>CONCATENATE(C2366,E2366,G2366,I2366)</f>
        <v>14</v>
      </c>
    </row>
    <row r="2367" spans="1:17" x14ac:dyDescent="0.25">
      <c r="A2367">
        <v>6530</v>
      </c>
      <c r="B2367">
        <v>239.76213899999999</v>
      </c>
      <c r="C2367" s="2">
        <v>1</v>
      </c>
      <c r="H2367">
        <v>229.34129200000001</v>
      </c>
      <c r="I2367" s="1">
        <v>4</v>
      </c>
      <c r="P2367">
        <v>2</v>
      </c>
      <c r="Q2367" t="str">
        <f>CONCATENATE(C2367,E2367,G2367,I2367)</f>
        <v>14</v>
      </c>
    </row>
    <row r="2368" spans="1:17" x14ac:dyDescent="0.25">
      <c r="A2368">
        <v>6531</v>
      </c>
      <c r="B2368">
        <v>239.76213899999999</v>
      </c>
      <c r="C2368" s="2">
        <v>1</v>
      </c>
      <c r="H2368">
        <v>229.34129200000001</v>
      </c>
      <c r="I2368" s="1">
        <v>4</v>
      </c>
      <c r="P2368">
        <v>2</v>
      </c>
      <c r="Q2368" t="str">
        <f>CONCATENATE(C2368,E2368,G2368,I2368)</f>
        <v>14</v>
      </c>
    </row>
    <row r="2369" spans="1:17" x14ac:dyDescent="0.25">
      <c r="A2369">
        <v>6532</v>
      </c>
      <c r="B2369">
        <v>239.76213899999999</v>
      </c>
      <c r="C2369" s="2">
        <v>1</v>
      </c>
      <c r="H2369">
        <v>229.34129200000001</v>
      </c>
      <c r="I2369" s="1">
        <v>4</v>
      </c>
      <c r="P2369">
        <v>2</v>
      </c>
      <c r="Q2369" t="str">
        <f>CONCATENATE(C2369,E2369,G2369,I2369)</f>
        <v>14</v>
      </c>
    </row>
    <row r="2370" spans="1:17" x14ac:dyDescent="0.25">
      <c r="A2370">
        <v>6533</v>
      </c>
      <c r="B2370">
        <v>239.76213899999999</v>
      </c>
      <c r="C2370" s="2">
        <v>1</v>
      </c>
      <c r="H2370">
        <v>229.34129200000001</v>
      </c>
      <c r="I2370" s="1">
        <v>4</v>
      </c>
      <c r="P2370">
        <v>2</v>
      </c>
      <c r="Q2370" t="str">
        <f>CONCATENATE(C2370,E2370,G2370,I2370)</f>
        <v>14</v>
      </c>
    </row>
    <row r="2371" spans="1:17" x14ac:dyDescent="0.25">
      <c r="A2371">
        <v>6534</v>
      </c>
      <c r="B2371">
        <v>239.76213899999999</v>
      </c>
      <c r="C2371" s="2">
        <v>1</v>
      </c>
      <c r="H2371">
        <v>229.34129200000001</v>
      </c>
      <c r="I2371" s="1">
        <v>4</v>
      </c>
      <c r="P2371">
        <v>2</v>
      </c>
      <c r="Q2371" t="str">
        <f>CONCATENATE(C2371,E2371,G2371,I2371)</f>
        <v>14</v>
      </c>
    </row>
    <row r="2372" spans="1:17" x14ac:dyDescent="0.25">
      <c r="A2372">
        <v>6535</v>
      </c>
      <c r="B2372">
        <v>239.76213899999999</v>
      </c>
      <c r="C2372" s="2">
        <v>1</v>
      </c>
      <c r="H2372">
        <v>229.34129200000001</v>
      </c>
      <c r="I2372" s="1">
        <v>4</v>
      </c>
      <c r="P2372">
        <v>2</v>
      </c>
      <c r="Q2372" t="str">
        <f>CONCATENATE(C2372,E2372,G2372,I2372)</f>
        <v>14</v>
      </c>
    </row>
    <row r="2373" spans="1:17" x14ac:dyDescent="0.25">
      <c r="A2373">
        <v>6536</v>
      </c>
      <c r="B2373">
        <v>239.76213899999999</v>
      </c>
      <c r="C2373" s="2">
        <v>1</v>
      </c>
      <c r="H2373">
        <v>229.461726</v>
      </c>
      <c r="I2373" s="1">
        <v>4</v>
      </c>
      <c r="P2373">
        <v>2</v>
      </c>
      <c r="Q2373" t="str">
        <f>CONCATENATE(C2373,E2373,G2373,I2373)</f>
        <v>14</v>
      </c>
    </row>
    <row r="2374" spans="1:17" x14ac:dyDescent="0.25">
      <c r="A2374">
        <v>6537</v>
      </c>
      <c r="B2374">
        <v>239.76213899999999</v>
      </c>
      <c r="C2374" s="2">
        <v>1</v>
      </c>
      <c r="H2374">
        <v>229.461726</v>
      </c>
      <c r="I2374" s="1">
        <v>4</v>
      </c>
      <c r="P2374">
        <v>2</v>
      </c>
      <c r="Q2374" t="str">
        <f>CONCATENATE(C2374,E2374,G2374,I2374)</f>
        <v>14</v>
      </c>
    </row>
    <row r="2375" spans="1:17" x14ac:dyDescent="0.25">
      <c r="A2375">
        <v>6538</v>
      </c>
      <c r="B2375">
        <v>240.30423999999999</v>
      </c>
      <c r="C2375" s="2">
        <v>1</v>
      </c>
      <c r="H2375">
        <v>229.461726</v>
      </c>
      <c r="I2375" s="1">
        <v>4</v>
      </c>
      <c r="P2375">
        <v>2</v>
      </c>
      <c r="Q2375" t="str">
        <f>CONCATENATE(C2375,E2375,G2375,I2375)</f>
        <v>14</v>
      </c>
    </row>
    <row r="2376" spans="1:17" x14ac:dyDescent="0.25">
      <c r="A2376">
        <v>6539</v>
      </c>
      <c r="B2376">
        <v>240.30423999999999</v>
      </c>
      <c r="C2376" s="2">
        <v>1</v>
      </c>
      <c r="H2376">
        <v>229.461726</v>
      </c>
      <c r="I2376" s="1">
        <v>4</v>
      </c>
      <c r="P2376">
        <v>2</v>
      </c>
      <c r="Q2376" t="str">
        <f>CONCATENATE(C2376,E2376,G2376,I2376)</f>
        <v>14</v>
      </c>
    </row>
    <row r="2377" spans="1:17" x14ac:dyDescent="0.25">
      <c r="A2377">
        <v>6540</v>
      </c>
      <c r="F2377">
        <v>236.62986799999999</v>
      </c>
      <c r="G2377" s="3">
        <v>3</v>
      </c>
      <c r="H2377">
        <v>229.76296099999999</v>
      </c>
      <c r="I2377" s="1">
        <v>4</v>
      </c>
      <c r="P2377">
        <v>2</v>
      </c>
      <c r="Q2377" t="str">
        <f>CONCATENATE(C2377,E2377,G2377,I2377)</f>
        <v>34</v>
      </c>
    </row>
    <row r="2378" spans="1:17" x14ac:dyDescent="0.25">
      <c r="A2378">
        <v>6541</v>
      </c>
      <c r="D2378">
        <v>248.07474999999999</v>
      </c>
      <c r="E2378" s="4">
        <v>2</v>
      </c>
      <c r="F2378">
        <v>236.62986799999999</v>
      </c>
      <c r="G2378" s="3">
        <v>3</v>
      </c>
      <c r="H2378">
        <v>229.76296099999999</v>
      </c>
      <c r="I2378" s="1">
        <v>4</v>
      </c>
      <c r="P2378">
        <v>3</v>
      </c>
      <c r="Q2378" t="str">
        <f>CONCATENATE(C2378,E2378,G2378,I2378)</f>
        <v>234</v>
      </c>
    </row>
    <row r="2379" spans="1:17" x14ac:dyDescent="0.25">
      <c r="A2379">
        <v>6542</v>
      </c>
      <c r="D2379">
        <v>248.07474999999999</v>
      </c>
      <c r="E2379" s="4">
        <v>2</v>
      </c>
      <c r="F2379">
        <v>236.62986799999999</v>
      </c>
      <c r="G2379" s="3">
        <v>3</v>
      </c>
      <c r="H2379">
        <v>229.76296099999999</v>
      </c>
      <c r="I2379" s="1">
        <v>4</v>
      </c>
      <c r="P2379">
        <v>3</v>
      </c>
      <c r="Q2379" t="str">
        <f>CONCATENATE(C2379,E2379,G2379,I2379)</f>
        <v>234</v>
      </c>
    </row>
    <row r="2380" spans="1:17" x14ac:dyDescent="0.25">
      <c r="A2380">
        <v>6543</v>
      </c>
      <c r="D2380">
        <v>248.07474999999999</v>
      </c>
      <c r="E2380" s="4">
        <v>2</v>
      </c>
      <c r="F2380">
        <v>236.62986799999999</v>
      </c>
      <c r="G2380" s="3">
        <v>3</v>
      </c>
      <c r="H2380">
        <v>229.76296099999999</v>
      </c>
      <c r="I2380" s="1">
        <v>4</v>
      </c>
      <c r="P2380">
        <v>3</v>
      </c>
      <c r="Q2380" t="str">
        <f>CONCATENATE(C2380,E2380,G2380,I2380)</f>
        <v>234</v>
      </c>
    </row>
    <row r="2381" spans="1:17" x14ac:dyDescent="0.25">
      <c r="A2381">
        <v>6544</v>
      </c>
      <c r="D2381">
        <v>248.07474999999999</v>
      </c>
      <c r="E2381" s="4">
        <v>2</v>
      </c>
      <c r="F2381">
        <v>236.62986799999999</v>
      </c>
      <c r="G2381" s="3">
        <v>3</v>
      </c>
      <c r="H2381">
        <v>230.12436199999999</v>
      </c>
      <c r="I2381" s="1">
        <v>4</v>
      </c>
      <c r="P2381">
        <v>3</v>
      </c>
      <c r="Q2381" t="str">
        <f>CONCATENATE(C2381,E2381,G2381,I2381)</f>
        <v>234</v>
      </c>
    </row>
    <row r="2382" spans="1:17" x14ac:dyDescent="0.25">
      <c r="A2382">
        <v>6545</v>
      </c>
      <c r="D2382">
        <v>248.07474999999999</v>
      </c>
      <c r="E2382" s="4">
        <v>2</v>
      </c>
      <c r="F2382">
        <v>236.62986799999999</v>
      </c>
      <c r="G2382" s="3">
        <v>3</v>
      </c>
      <c r="H2382">
        <v>230.12436199999999</v>
      </c>
      <c r="I2382" s="1">
        <v>4</v>
      </c>
      <c r="P2382">
        <v>3</v>
      </c>
      <c r="Q2382" t="str">
        <f>CONCATENATE(C2382,E2382,G2382,I2382)</f>
        <v>234</v>
      </c>
    </row>
    <row r="2383" spans="1:17" x14ac:dyDescent="0.25">
      <c r="A2383">
        <v>6546</v>
      </c>
      <c r="D2383">
        <v>248.07474999999999</v>
      </c>
      <c r="E2383" s="4">
        <v>2</v>
      </c>
      <c r="F2383">
        <v>236.62986799999999</v>
      </c>
      <c r="G2383" s="3">
        <v>3</v>
      </c>
      <c r="P2383">
        <v>2</v>
      </c>
      <c r="Q2383" t="str">
        <f>CONCATENATE(C2383,E2383,G2383,I2383)</f>
        <v>23</v>
      </c>
    </row>
    <row r="2384" spans="1:17" x14ac:dyDescent="0.25">
      <c r="A2384">
        <v>6547</v>
      </c>
      <c r="D2384">
        <v>248.07474999999999</v>
      </c>
      <c r="E2384" s="4">
        <v>2</v>
      </c>
      <c r="F2384">
        <v>236.62986799999999</v>
      </c>
      <c r="G2384" s="3">
        <v>3</v>
      </c>
      <c r="P2384">
        <v>2</v>
      </c>
      <c r="Q2384" t="str">
        <f>CONCATENATE(C2384,E2384,G2384,I2384)</f>
        <v>23</v>
      </c>
    </row>
    <row r="2385" spans="1:17" x14ac:dyDescent="0.25">
      <c r="A2385">
        <v>6548</v>
      </c>
      <c r="D2385">
        <v>248.07474999999999</v>
      </c>
      <c r="E2385" s="4">
        <v>2</v>
      </c>
      <c r="F2385">
        <v>236.62986799999999</v>
      </c>
      <c r="G2385" s="3">
        <v>3</v>
      </c>
      <c r="P2385">
        <v>2</v>
      </c>
      <c r="Q2385" t="str">
        <f>CONCATENATE(C2385,E2385,G2385,I2385)</f>
        <v>23</v>
      </c>
    </row>
    <row r="2386" spans="1:17" x14ac:dyDescent="0.25">
      <c r="A2386">
        <v>6549</v>
      </c>
      <c r="D2386">
        <v>248.07474999999999</v>
      </c>
      <c r="E2386" s="4">
        <v>2</v>
      </c>
      <c r="F2386">
        <v>236.62986799999999</v>
      </c>
      <c r="G2386" s="3">
        <v>3</v>
      </c>
      <c r="P2386">
        <v>2</v>
      </c>
      <c r="Q2386" t="str">
        <f>CONCATENATE(C2386,E2386,G2386,I2386)</f>
        <v>23</v>
      </c>
    </row>
    <row r="2387" spans="1:17" x14ac:dyDescent="0.25">
      <c r="A2387">
        <v>6550</v>
      </c>
      <c r="D2387">
        <v>248.07474999999999</v>
      </c>
      <c r="E2387" s="4">
        <v>2</v>
      </c>
      <c r="F2387">
        <v>236.62986799999999</v>
      </c>
      <c r="G2387" s="3">
        <v>3</v>
      </c>
      <c r="P2387">
        <v>2</v>
      </c>
      <c r="Q2387" t="str">
        <f>CONCATENATE(C2387,E2387,G2387,I2387)</f>
        <v>23</v>
      </c>
    </row>
    <row r="2388" spans="1:17" x14ac:dyDescent="0.25">
      <c r="A2388">
        <v>6551</v>
      </c>
      <c r="D2388">
        <v>248.07474999999999</v>
      </c>
      <c r="E2388" s="4">
        <v>2</v>
      </c>
      <c r="F2388">
        <v>236.62986799999999</v>
      </c>
      <c r="G2388" s="3">
        <v>3</v>
      </c>
      <c r="P2388">
        <v>2</v>
      </c>
      <c r="Q2388" t="str">
        <f>CONCATENATE(C2388,E2388,G2388,I2388)</f>
        <v>23</v>
      </c>
    </row>
    <row r="2389" spans="1:17" x14ac:dyDescent="0.25">
      <c r="A2389">
        <v>6552</v>
      </c>
      <c r="D2389">
        <v>248.07474999999999</v>
      </c>
      <c r="E2389" s="4">
        <v>2</v>
      </c>
      <c r="F2389">
        <v>236.62986799999999</v>
      </c>
      <c r="G2389" s="3">
        <v>3</v>
      </c>
      <c r="P2389">
        <v>2</v>
      </c>
      <c r="Q2389" t="str">
        <f>CONCATENATE(C2389,E2389,G2389,I2389)</f>
        <v>23</v>
      </c>
    </row>
    <row r="2390" spans="1:17" x14ac:dyDescent="0.25">
      <c r="A2390">
        <v>6553</v>
      </c>
      <c r="D2390">
        <v>248.07474999999999</v>
      </c>
      <c r="E2390" s="4">
        <v>2</v>
      </c>
      <c r="F2390">
        <v>236.62986799999999</v>
      </c>
      <c r="G2390" s="3">
        <v>3</v>
      </c>
      <c r="P2390">
        <v>2</v>
      </c>
      <c r="Q2390" t="str">
        <f>CONCATENATE(C2390,E2390,G2390,I2390)</f>
        <v>23</v>
      </c>
    </row>
    <row r="2391" spans="1:17" x14ac:dyDescent="0.25">
      <c r="A2391">
        <v>6554</v>
      </c>
      <c r="D2391">
        <v>248.07474999999999</v>
      </c>
      <c r="E2391" s="4">
        <v>2</v>
      </c>
      <c r="F2391">
        <v>236.931003</v>
      </c>
      <c r="G2391" s="3">
        <v>3</v>
      </c>
      <c r="P2391">
        <v>2</v>
      </c>
      <c r="Q2391" t="str">
        <f>CONCATENATE(C2391,E2391,G2391,I2391)</f>
        <v>23</v>
      </c>
    </row>
    <row r="2392" spans="1:17" x14ac:dyDescent="0.25">
      <c r="A2392">
        <v>6555</v>
      </c>
      <c r="D2392">
        <v>248.07474999999999</v>
      </c>
      <c r="E2392" s="4">
        <v>2</v>
      </c>
      <c r="F2392">
        <v>236.931003</v>
      </c>
      <c r="G2392" s="3">
        <v>3</v>
      </c>
      <c r="P2392">
        <v>2</v>
      </c>
      <c r="Q2392" t="str">
        <f>CONCATENATE(C2392,E2392,G2392,I2392)</f>
        <v>23</v>
      </c>
    </row>
    <row r="2393" spans="1:17" x14ac:dyDescent="0.25">
      <c r="A2393">
        <v>6556</v>
      </c>
      <c r="D2393">
        <v>248.07474999999999</v>
      </c>
      <c r="E2393" s="4">
        <v>2</v>
      </c>
      <c r="F2393">
        <v>236.931003</v>
      </c>
      <c r="G2393" s="3">
        <v>3</v>
      </c>
      <c r="P2393">
        <v>2</v>
      </c>
      <c r="Q2393" t="str">
        <f>CONCATENATE(C2393,E2393,G2393,I2393)</f>
        <v>23</v>
      </c>
    </row>
    <row r="2394" spans="1:17" x14ac:dyDescent="0.25">
      <c r="A2394">
        <v>6557</v>
      </c>
      <c r="D2394">
        <v>248.07474999999999</v>
      </c>
      <c r="E2394" s="4">
        <v>2</v>
      </c>
      <c r="F2394">
        <v>236.931003</v>
      </c>
      <c r="G2394" s="3">
        <v>3</v>
      </c>
      <c r="P2394">
        <v>2</v>
      </c>
      <c r="Q2394" t="str">
        <f>CONCATENATE(C2394,E2394,G2394,I2394)</f>
        <v>23</v>
      </c>
    </row>
    <row r="2395" spans="1:17" x14ac:dyDescent="0.25">
      <c r="A2395">
        <v>6558</v>
      </c>
      <c r="B2395">
        <v>254.94165699999999</v>
      </c>
      <c r="C2395" s="2">
        <v>1</v>
      </c>
      <c r="D2395">
        <v>248.07474999999999</v>
      </c>
      <c r="E2395" s="4">
        <v>2</v>
      </c>
      <c r="F2395">
        <v>236.931003</v>
      </c>
      <c r="G2395" s="3">
        <v>3</v>
      </c>
      <c r="P2395">
        <v>3</v>
      </c>
      <c r="Q2395" t="str">
        <f>CONCATENATE(C2395,E2395,G2395,I2395)</f>
        <v>123</v>
      </c>
    </row>
    <row r="2396" spans="1:17" x14ac:dyDescent="0.25">
      <c r="A2396">
        <v>6559</v>
      </c>
      <c r="B2396">
        <v>254.94165699999999</v>
      </c>
      <c r="C2396" s="2">
        <v>1</v>
      </c>
      <c r="D2396">
        <v>248.07474999999999</v>
      </c>
      <c r="E2396" s="4">
        <v>2</v>
      </c>
      <c r="F2396">
        <v>236.931003</v>
      </c>
      <c r="G2396" s="3">
        <v>3</v>
      </c>
      <c r="P2396">
        <v>3</v>
      </c>
      <c r="Q2396" t="str">
        <f>CONCATENATE(C2396,E2396,G2396,I2396)</f>
        <v>123</v>
      </c>
    </row>
    <row r="2397" spans="1:17" x14ac:dyDescent="0.25">
      <c r="A2397">
        <v>6560</v>
      </c>
      <c r="B2397">
        <v>254.94165699999999</v>
      </c>
      <c r="C2397" s="2">
        <v>1</v>
      </c>
      <c r="D2397">
        <v>248.07474999999999</v>
      </c>
      <c r="E2397" s="4">
        <v>2</v>
      </c>
      <c r="F2397">
        <v>236.931003</v>
      </c>
      <c r="G2397" s="3">
        <v>3</v>
      </c>
      <c r="P2397">
        <v>3</v>
      </c>
      <c r="Q2397" t="str">
        <f>CONCATENATE(C2397,E2397,G2397,I2397)</f>
        <v>123</v>
      </c>
    </row>
    <row r="2398" spans="1:17" x14ac:dyDescent="0.25">
      <c r="A2398">
        <v>6561</v>
      </c>
      <c r="B2398">
        <v>254.94165699999999</v>
      </c>
      <c r="C2398" s="2">
        <v>1</v>
      </c>
      <c r="D2398">
        <v>248.31571700000001</v>
      </c>
      <c r="E2398" s="4">
        <v>2</v>
      </c>
      <c r="F2398">
        <v>237.051536</v>
      </c>
      <c r="G2398" s="3">
        <v>3</v>
      </c>
      <c r="P2398">
        <v>3</v>
      </c>
      <c r="Q2398" t="str">
        <f>CONCATENATE(C2398,E2398,G2398,I2398)</f>
        <v>123</v>
      </c>
    </row>
    <row r="2399" spans="1:17" x14ac:dyDescent="0.25">
      <c r="A2399">
        <v>6562</v>
      </c>
      <c r="B2399">
        <v>254.94165699999999</v>
      </c>
      <c r="C2399" s="2">
        <v>1</v>
      </c>
      <c r="F2399">
        <v>237.051536</v>
      </c>
      <c r="G2399" s="3">
        <v>3</v>
      </c>
      <c r="P2399">
        <v>2</v>
      </c>
      <c r="Q2399" t="str">
        <f>CONCATENATE(C2399,E2399,G2399,I2399)</f>
        <v>13</v>
      </c>
    </row>
    <row r="2400" spans="1:17" x14ac:dyDescent="0.25">
      <c r="A2400">
        <v>6563</v>
      </c>
      <c r="B2400">
        <v>254.94165699999999</v>
      </c>
      <c r="C2400" s="2">
        <v>1</v>
      </c>
      <c r="F2400">
        <v>237.051536</v>
      </c>
      <c r="G2400" s="3">
        <v>3</v>
      </c>
      <c r="P2400">
        <v>2</v>
      </c>
      <c r="Q2400" t="str">
        <f>CONCATENATE(C2400,E2400,G2400,I2400)</f>
        <v>13</v>
      </c>
    </row>
    <row r="2401" spans="1:17" x14ac:dyDescent="0.25">
      <c r="A2401">
        <v>6564</v>
      </c>
      <c r="B2401">
        <v>254.94165699999999</v>
      </c>
      <c r="C2401" s="2">
        <v>1</v>
      </c>
      <c r="F2401">
        <v>237.232236</v>
      </c>
      <c r="G2401" s="3">
        <v>3</v>
      </c>
      <c r="P2401">
        <v>2</v>
      </c>
      <c r="Q2401" t="str">
        <f>CONCATENATE(C2401,E2401,G2401,I2401)</f>
        <v>13</v>
      </c>
    </row>
    <row r="2402" spans="1:17" x14ac:dyDescent="0.25">
      <c r="A2402">
        <v>6565</v>
      </c>
      <c r="B2402">
        <v>254.94165699999999</v>
      </c>
      <c r="C2402" s="2">
        <v>1</v>
      </c>
      <c r="F2402">
        <v>237.47320300000001</v>
      </c>
      <c r="G2402" s="3">
        <v>3</v>
      </c>
      <c r="P2402">
        <v>2</v>
      </c>
      <c r="Q2402" t="str">
        <f>CONCATENATE(C2402,E2402,G2402,I2402)</f>
        <v>13</v>
      </c>
    </row>
    <row r="2403" spans="1:17" x14ac:dyDescent="0.25">
      <c r="A2403">
        <v>6566</v>
      </c>
      <c r="B2403">
        <v>254.94165699999999</v>
      </c>
      <c r="C2403" s="2">
        <v>1</v>
      </c>
      <c r="H2403">
        <v>245.183446</v>
      </c>
      <c r="I2403" s="1">
        <v>4</v>
      </c>
      <c r="P2403">
        <v>2</v>
      </c>
      <c r="Q2403" t="str">
        <f>CONCATENATE(C2403,E2403,G2403,I2403)</f>
        <v>14</v>
      </c>
    </row>
    <row r="2404" spans="1:17" x14ac:dyDescent="0.25">
      <c r="A2404">
        <v>6567</v>
      </c>
      <c r="B2404">
        <v>254.94165699999999</v>
      </c>
      <c r="C2404" s="2">
        <v>1</v>
      </c>
      <c r="H2404">
        <v>245.183446</v>
      </c>
      <c r="I2404" s="1">
        <v>4</v>
      </c>
      <c r="P2404">
        <v>2</v>
      </c>
      <c r="Q2404" t="str">
        <f>CONCATENATE(C2404,E2404,G2404,I2404)</f>
        <v>14</v>
      </c>
    </row>
    <row r="2405" spans="1:17" x14ac:dyDescent="0.25">
      <c r="A2405">
        <v>6568</v>
      </c>
      <c r="B2405">
        <v>254.94165699999999</v>
      </c>
      <c r="C2405" s="2">
        <v>1</v>
      </c>
      <c r="H2405">
        <v>245.183446</v>
      </c>
      <c r="I2405" s="1">
        <v>4</v>
      </c>
      <c r="P2405">
        <v>2</v>
      </c>
      <c r="Q2405" t="str">
        <f>CONCATENATE(C2405,E2405,G2405,I2405)</f>
        <v>14</v>
      </c>
    </row>
    <row r="2406" spans="1:17" x14ac:dyDescent="0.25">
      <c r="A2406">
        <v>6569</v>
      </c>
      <c r="B2406">
        <v>254.94165699999999</v>
      </c>
      <c r="C2406" s="2">
        <v>1</v>
      </c>
      <c r="H2406">
        <v>245.183446</v>
      </c>
      <c r="I2406" s="1">
        <v>4</v>
      </c>
      <c r="P2406">
        <v>2</v>
      </c>
      <c r="Q2406" t="str">
        <f>CONCATENATE(C2406,E2406,G2406,I2406)</f>
        <v>14</v>
      </c>
    </row>
    <row r="2407" spans="1:17" x14ac:dyDescent="0.25">
      <c r="A2407">
        <v>6570</v>
      </c>
      <c r="B2407">
        <v>254.94165699999999</v>
      </c>
      <c r="C2407" s="2">
        <v>1</v>
      </c>
      <c r="H2407">
        <v>245.30387999999999</v>
      </c>
      <c r="I2407" s="1">
        <v>4</v>
      </c>
      <c r="P2407">
        <v>2</v>
      </c>
      <c r="Q2407" t="str">
        <f>CONCATENATE(C2407,E2407,G2407,I2407)</f>
        <v>14</v>
      </c>
    </row>
    <row r="2408" spans="1:17" x14ac:dyDescent="0.25">
      <c r="A2408">
        <v>6571</v>
      </c>
      <c r="B2408">
        <v>254.94165699999999</v>
      </c>
      <c r="C2408" s="2">
        <v>1</v>
      </c>
      <c r="H2408">
        <v>245.30387999999999</v>
      </c>
      <c r="I2408" s="1">
        <v>4</v>
      </c>
      <c r="P2408">
        <v>2</v>
      </c>
      <c r="Q2408" t="str">
        <f>CONCATENATE(C2408,E2408,G2408,I2408)</f>
        <v>14</v>
      </c>
    </row>
    <row r="2409" spans="1:17" x14ac:dyDescent="0.25">
      <c r="A2409">
        <v>6572</v>
      </c>
      <c r="B2409">
        <v>254.94165699999999</v>
      </c>
      <c r="C2409" s="2">
        <v>1</v>
      </c>
      <c r="H2409">
        <v>245.30387999999999</v>
      </c>
      <c r="I2409" s="1">
        <v>4</v>
      </c>
      <c r="P2409">
        <v>2</v>
      </c>
      <c r="Q2409" t="str">
        <f>CONCATENATE(C2409,E2409,G2409,I2409)</f>
        <v>14</v>
      </c>
    </row>
    <row r="2410" spans="1:17" x14ac:dyDescent="0.25">
      <c r="A2410">
        <v>6573</v>
      </c>
      <c r="B2410">
        <v>254.94165699999999</v>
      </c>
      <c r="C2410" s="2">
        <v>1</v>
      </c>
      <c r="H2410">
        <v>245.30387999999999</v>
      </c>
      <c r="I2410" s="1">
        <v>4</v>
      </c>
      <c r="P2410">
        <v>2</v>
      </c>
      <c r="Q2410" t="str">
        <f>CONCATENATE(C2410,E2410,G2410,I2410)</f>
        <v>14</v>
      </c>
    </row>
    <row r="2411" spans="1:17" x14ac:dyDescent="0.25">
      <c r="A2411">
        <v>6574</v>
      </c>
      <c r="B2411">
        <v>254.94165699999999</v>
      </c>
      <c r="C2411" s="2">
        <v>1</v>
      </c>
      <c r="H2411">
        <v>245.30387999999999</v>
      </c>
      <c r="I2411" s="1">
        <v>4</v>
      </c>
      <c r="P2411">
        <v>2</v>
      </c>
      <c r="Q2411" t="str">
        <f>CONCATENATE(C2411,E2411,G2411,I2411)</f>
        <v>14</v>
      </c>
    </row>
    <row r="2412" spans="1:17" x14ac:dyDescent="0.25">
      <c r="A2412">
        <v>6575</v>
      </c>
      <c r="B2412">
        <v>254.94165699999999</v>
      </c>
      <c r="C2412" s="2">
        <v>1</v>
      </c>
      <c r="H2412">
        <v>245.30387999999999</v>
      </c>
      <c r="I2412" s="1">
        <v>4</v>
      </c>
      <c r="P2412">
        <v>2</v>
      </c>
      <c r="Q2412" t="str">
        <f>CONCATENATE(C2412,E2412,G2412,I2412)</f>
        <v>14</v>
      </c>
    </row>
    <row r="2413" spans="1:17" x14ac:dyDescent="0.25">
      <c r="A2413">
        <v>6576</v>
      </c>
      <c r="B2413">
        <v>254.94165699999999</v>
      </c>
      <c r="C2413" s="2">
        <v>1</v>
      </c>
      <c r="H2413">
        <v>245.30387999999999</v>
      </c>
      <c r="I2413" s="1">
        <v>4</v>
      </c>
      <c r="P2413">
        <v>2</v>
      </c>
      <c r="Q2413" t="str">
        <f>CONCATENATE(C2413,E2413,G2413,I2413)</f>
        <v>14</v>
      </c>
    </row>
    <row r="2414" spans="1:17" x14ac:dyDescent="0.25">
      <c r="A2414">
        <v>6577</v>
      </c>
      <c r="B2414">
        <v>254.94165699999999</v>
      </c>
      <c r="C2414" s="2">
        <v>1</v>
      </c>
      <c r="H2414">
        <v>245.36414600000001</v>
      </c>
      <c r="I2414" s="1">
        <v>4</v>
      </c>
      <c r="P2414">
        <v>2</v>
      </c>
      <c r="Q2414" t="str">
        <f>CONCATENATE(C2414,E2414,G2414,I2414)</f>
        <v>14</v>
      </c>
    </row>
    <row r="2415" spans="1:17" x14ac:dyDescent="0.25">
      <c r="A2415">
        <v>6578</v>
      </c>
      <c r="B2415">
        <v>254.94165699999999</v>
      </c>
      <c r="C2415" s="2">
        <v>1</v>
      </c>
      <c r="H2415">
        <v>245.36414600000001</v>
      </c>
      <c r="I2415" s="1">
        <v>4</v>
      </c>
      <c r="P2415">
        <v>2</v>
      </c>
      <c r="Q2415" t="str">
        <f>CONCATENATE(C2415,E2415,G2415,I2415)</f>
        <v>14</v>
      </c>
    </row>
    <row r="2416" spans="1:17" x14ac:dyDescent="0.25">
      <c r="A2416">
        <v>6579</v>
      </c>
      <c r="B2416">
        <v>254.94165699999999</v>
      </c>
      <c r="C2416" s="2">
        <v>1</v>
      </c>
      <c r="H2416">
        <v>245.48457999999999</v>
      </c>
      <c r="I2416" s="1">
        <v>4</v>
      </c>
      <c r="P2416">
        <v>2</v>
      </c>
      <c r="Q2416" t="str">
        <f>CONCATENATE(C2416,E2416,G2416,I2416)</f>
        <v>14</v>
      </c>
    </row>
    <row r="2417" spans="1:17" x14ac:dyDescent="0.25">
      <c r="A2417">
        <v>6580</v>
      </c>
      <c r="B2417">
        <v>254.94165699999999</v>
      </c>
      <c r="C2417" s="2">
        <v>1</v>
      </c>
      <c r="D2417">
        <v>260.96532999999999</v>
      </c>
      <c r="E2417" s="4">
        <v>2</v>
      </c>
      <c r="H2417">
        <v>245.48457999999999</v>
      </c>
      <c r="I2417" s="1">
        <v>4</v>
      </c>
      <c r="P2417">
        <v>3</v>
      </c>
      <c r="Q2417" t="str">
        <f>CONCATENATE(C2417,E2417,G2417,I2417)</f>
        <v>124</v>
      </c>
    </row>
    <row r="2418" spans="1:17" x14ac:dyDescent="0.25">
      <c r="A2418">
        <v>6581</v>
      </c>
      <c r="B2418">
        <v>254.94165699999999</v>
      </c>
      <c r="C2418" s="2">
        <v>1</v>
      </c>
      <c r="D2418">
        <v>260.96532999999999</v>
      </c>
      <c r="E2418" s="4">
        <v>2</v>
      </c>
      <c r="H2418">
        <v>245.48457999999999</v>
      </c>
      <c r="I2418" s="1">
        <v>4</v>
      </c>
      <c r="P2418">
        <v>3</v>
      </c>
      <c r="Q2418" t="str">
        <f>CONCATENATE(C2418,E2418,G2418,I2418)</f>
        <v>124</v>
      </c>
    </row>
    <row r="2419" spans="1:17" x14ac:dyDescent="0.25">
      <c r="A2419">
        <v>6582</v>
      </c>
      <c r="B2419">
        <v>254.94165699999999</v>
      </c>
      <c r="C2419" s="2">
        <v>1</v>
      </c>
      <c r="D2419">
        <v>260.96532999999999</v>
      </c>
      <c r="E2419" s="4">
        <v>2</v>
      </c>
      <c r="H2419">
        <v>245.48457999999999</v>
      </c>
      <c r="I2419" s="1">
        <v>4</v>
      </c>
      <c r="P2419">
        <v>3</v>
      </c>
      <c r="Q2419" t="str">
        <f>CONCATENATE(C2419,E2419,G2419,I2419)</f>
        <v>124</v>
      </c>
    </row>
    <row r="2420" spans="1:17" x14ac:dyDescent="0.25">
      <c r="A2420">
        <v>6583</v>
      </c>
      <c r="D2420">
        <v>260.96532999999999</v>
      </c>
      <c r="E2420" s="4">
        <v>2</v>
      </c>
      <c r="F2420">
        <v>251.92982000000001</v>
      </c>
      <c r="G2420" s="3">
        <v>3</v>
      </c>
      <c r="H2420">
        <v>245.48457999999999</v>
      </c>
      <c r="I2420" s="1">
        <v>4</v>
      </c>
      <c r="P2420">
        <v>3</v>
      </c>
      <c r="Q2420" t="str">
        <f>CONCATENATE(C2420,E2420,G2420,I2420)</f>
        <v>234</v>
      </c>
    </row>
    <row r="2421" spans="1:17" x14ac:dyDescent="0.25">
      <c r="A2421">
        <v>6584</v>
      </c>
      <c r="D2421">
        <v>260.96532999999999</v>
      </c>
      <c r="E2421" s="4">
        <v>2</v>
      </c>
      <c r="F2421">
        <v>251.92982000000001</v>
      </c>
      <c r="G2421" s="3">
        <v>3</v>
      </c>
      <c r="H2421">
        <v>245.48457999999999</v>
      </c>
      <c r="I2421" s="1">
        <v>4</v>
      </c>
      <c r="P2421">
        <v>3</v>
      </c>
      <c r="Q2421" t="str">
        <f>CONCATENATE(C2421,E2421,G2421,I2421)</f>
        <v>234</v>
      </c>
    </row>
    <row r="2422" spans="1:17" x14ac:dyDescent="0.25">
      <c r="A2422">
        <v>6585</v>
      </c>
      <c r="D2422">
        <v>260.96532999999999</v>
      </c>
      <c r="E2422" s="4">
        <v>2</v>
      </c>
      <c r="F2422">
        <v>251.92982000000001</v>
      </c>
      <c r="G2422" s="3">
        <v>3</v>
      </c>
      <c r="H2422">
        <v>245.48457999999999</v>
      </c>
      <c r="I2422" s="1">
        <v>4</v>
      </c>
      <c r="P2422">
        <v>3</v>
      </c>
      <c r="Q2422" t="str">
        <f>CONCATENATE(C2422,E2422,G2422,I2422)</f>
        <v>234</v>
      </c>
    </row>
    <row r="2423" spans="1:17" x14ac:dyDescent="0.25">
      <c r="A2423">
        <v>6586</v>
      </c>
      <c r="D2423">
        <v>260.96532999999999</v>
      </c>
      <c r="E2423" s="4">
        <v>2</v>
      </c>
      <c r="F2423">
        <v>251.92982000000001</v>
      </c>
      <c r="G2423" s="3">
        <v>3</v>
      </c>
      <c r="H2423">
        <v>245.72554700000001</v>
      </c>
      <c r="I2423" s="1">
        <v>4</v>
      </c>
      <c r="P2423">
        <v>3</v>
      </c>
      <c r="Q2423" t="str">
        <f>CONCATENATE(C2423,E2423,G2423,I2423)</f>
        <v>234</v>
      </c>
    </row>
    <row r="2424" spans="1:17" x14ac:dyDescent="0.25">
      <c r="A2424">
        <v>6587</v>
      </c>
      <c r="D2424">
        <v>260.96532999999999</v>
      </c>
      <c r="E2424" s="4">
        <v>2</v>
      </c>
      <c r="F2424">
        <v>251.92982000000001</v>
      </c>
      <c r="G2424" s="3">
        <v>3</v>
      </c>
      <c r="H2424">
        <v>245.72554700000001</v>
      </c>
      <c r="I2424" s="1">
        <v>4</v>
      </c>
      <c r="P2424">
        <v>3</v>
      </c>
      <c r="Q2424" t="str">
        <f>CONCATENATE(C2424,E2424,G2424,I2424)</f>
        <v>234</v>
      </c>
    </row>
    <row r="2425" spans="1:17" x14ac:dyDescent="0.25">
      <c r="A2425">
        <v>6588</v>
      </c>
      <c r="D2425">
        <v>260.96532999999999</v>
      </c>
      <c r="E2425" s="4">
        <v>2</v>
      </c>
      <c r="F2425">
        <v>251.92982000000001</v>
      </c>
      <c r="G2425" s="3">
        <v>3</v>
      </c>
      <c r="H2425">
        <v>245.72554700000001</v>
      </c>
      <c r="I2425" s="1">
        <v>4</v>
      </c>
      <c r="P2425">
        <v>3</v>
      </c>
      <c r="Q2425" t="str">
        <f>CONCATENATE(C2425,E2425,G2425,I2425)</f>
        <v>234</v>
      </c>
    </row>
    <row r="2426" spans="1:17" x14ac:dyDescent="0.25">
      <c r="A2426">
        <v>6589</v>
      </c>
      <c r="D2426">
        <v>260.96532999999999</v>
      </c>
      <c r="E2426" s="4">
        <v>2</v>
      </c>
      <c r="F2426">
        <v>251.92982000000001</v>
      </c>
      <c r="G2426" s="3">
        <v>3</v>
      </c>
      <c r="H2426">
        <v>245.72554700000001</v>
      </c>
      <c r="I2426" s="1">
        <v>4</v>
      </c>
      <c r="P2426">
        <v>3</v>
      </c>
      <c r="Q2426" t="str">
        <f>CONCATENATE(C2426,E2426,G2426,I2426)</f>
        <v>234</v>
      </c>
    </row>
    <row r="2427" spans="1:17" x14ac:dyDescent="0.25">
      <c r="A2427">
        <v>6590</v>
      </c>
      <c r="D2427">
        <v>260.96532999999999</v>
      </c>
      <c r="E2427" s="4">
        <v>2</v>
      </c>
      <c r="F2427">
        <v>251.92982000000001</v>
      </c>
      <c r="G2427" s="3">
        <v>3</v>
      </c>
      <c r="H2427">
        <v>245.72554700000001</v>
      </c>
      <c r="I2427" s="1">
        <v>4</v>
      </c>
      <c r="P2427">
        <v>3</v>
      </c>
      <c r="Q2427" t="str">
        <f>CONCATENATE(C2427,E2427,G2427,I2427)</f>
        <v>234</v>
      </c>
    </row>
    <row r="2428" spans="1:17" x14ac:dyDescent="0.25">
      <c r="A2428">
        <v>6591</v>
      </c>
      <c r="D2428">
        <v>260.96532999999999</v>
      </c>
      <c r="E2428" s="4">
        <v>2</v>
      </c>
      <c r="F2428">
        <v>251.92982000000001</v>
      </c>
      <c r="G2428" s="3">
        <v>3</v>
      </c>
      <c r="H2428">
        <v>245.90624700000001</v>
      </c>
      <c r="I2428" s="1">
        <v>4</v>
      </c>
      <c r="P2428">
        <v>3</v>
      </c>
      <c r="Q2428" t="str">
        <f>CONCATENATE(C2428,E2428,G2428,I2428)</f>
        <v>234</v>
      </c>
    </row>
    <row r="2429" spans="1:17" x14ac:dyDescent="0.25">
      <c r="A2429">
        <v>6592</v>
      </c>
      <c r="D2429">
        <v>260.96532999999999</v>
      </c>
      <c r="E2429" s="4">
        <v>2</v>
      </c>
      <c r="F2429">
        <v>251.92982000000001</v>
      </c>
      <c r="G2429" s="3">
        <v>3</v>
      </c>
      <c r="H2429">
        <v>245.90624700000001</v>
      </c>
      <c r="I2429" s="1">
        <v>4</v>
      </c>
      <c r="P2429">
        <v>3</v>
      </c>
      <c r="Q2429" t="str">
        <f>CONCATENATE(C2429,E2429,G2429,I2429)</f>
        <v>234</v>
      </c>
    </row>
    <row r="2430" spans="1:17" x14ac:dyDescent="0.25">
      <c r="A2430">
        <v>6593</v>
      </c>
      <c r="D2430">
        <v>260.96532999999999</v>
      </c>
      <c r="E2430" s="4">
        <v>2</v>
      </c>
      <c r="F2430">
        <v>251.92982000000001</v>
      </c>
      <c r="G2430" s="3">
        <v>3</v>
      </c>
      <c r="H2430">
        <v>246.14721399999999</v>
      </c>
      <c r="I2430" s="1">
        <v>4</v>
      </c>
      <c r="P2430">
        <v>3</v>
      </c>
      <c r="Q2430" t="str">
        <f>CONCATENATE(C2430,E2430,G2430,I2430)</f>
        <v>234</v>
      </c>
    </row>
    <row r="2431" spans="1:17" x14ac:dyDescent="0.25">
      <c r="A2431">
        <v>6594</v>
      </c>
      <c r="D2431">
        <v>261.02549699999997</v>
      </c>
      <c r="E2431" s="4">
        <v>2</v>
      </c>
      <c r="F2431">
        <v>251.92982000000001</v>
      </c>
      <c r="G2431" s="3">
        <v>3</v>
      </c>
      <c r="H2431">
        <v>246.14721399999999</v>
      </c>
      <c r="I2431" s="1">
        <v>4</v>
      </c>
      <c r="P2431">
        <v>3</v>
      </c>
      <c r="Q2431" t="str">
        <f>CONCATENATE(C2431,E2431,G2431,I2431)</f>
        <v>234</v>
      </c>
    </row>
    <row r="2432" spans="1:17" x14ac:dyDescent="0.25">
      <c r="A2432">
        <v>6595</v>
      </c>
      <c r="D2432">
        <v>261.02549699999997</v>
      </c>
      <c r="E2432" s="4">
        <v>2</v>
      </c>
      <c r="F2432">
        <v>251.92982000000001</v>
      </c>
      <c r="G2432" s="3">
        <v>3</v>
      </c>
      <c r="H2432">
        <v>246.207381</v>
      </c>
      <c r="I2432" s="1">
        <v>4</v>
      </c>
      <c r="P2432">
        <v>3</v>
      </c>
      <c r="Q2432" t="str">
        <f>CONCATENATE(C2432,E2432,G2432,I2432)</f>
        <v>234</v>
      </c>
    </row>
    <row r="2433" spans="1:17" x14ac:dyDescent="0.25">
      <c r="A2433">
        <v>6596</v>
      </c>
      <c r="D2433">
        <v>261.02549699999997</v>
      </c>
      <c r="E2433" s="4">
        <v>2</v>
      </c>
      <c r="F2433">
        <v>251.92982000000001</v>
      </c>
      <c r="G2433" s="3">
        <v>3</v>
      </c>
      <c r="H2433">
        <v>246.80974900000001</v>
      </c>
      <c r="I2433" s="1">
        <v>4</v>
      </c>
      <c r="P2433">
        <v>3</v>
      </c>
      <c r="Q2433" t="str">
        <f>CONCATENATE(C2433,E2433,G2433,I2433)</f>
        <v>234</v>
      </c>
    </row>
    <row r="2434" spans="1:17" x14ac:dyDescent="0.25">
      <c r="A2434">
        <v>6597</v>
      </c>
      <c r="J2434">
        <v>210.00547299999999</v>
      </c>
      <c r="K2434" t="s">
        <v>22</v>
      </c>
      <c r="Q2434" t="str">
        <f>CONCATENATE(C2434,E2434,G2434,I2434)</f>
        <v/>
      </c>
    </row>
    <row r="2435" spans="1:17" x14ac:dyDescent="0.25">
      <c r="A2435">
        <v>7824</v>
      </c>
      <c r="Q2435" t="str">
        <f>CONCATENATE(C2435,E2435,G2435,I2435)</f>
        <v/>
      </c>
    </row>
    <row r="2436" spans="1:17" x14ac:dyDescent="0.25">
      <c r="A2436">
        <v>7825</v>
      </c>
      <c r="Q2436" t="str">
        <f>CONCATENATE(C2436,E2436,G2436,I2436)</f>
        <v/>
      </c>
    </row>
    <row r="2437" spans="1:17" x14ac:dyDescent="0.25">
      <c r="A2437">
        <v>7826</v>
      </c>
      <c r="Q2437" t="str">
        <f>CONCATENATE(C2437,E2437,G2437,I2437)</f>
        <v/>
      </c>
    </row>
    <row r="2438" spans="1:17" x14ac:dyDescent="0.25">
      <c r="A2438">
        <v>7827</v>
      </c>
      <c r="Q2438" t="str">
        <f>CONCATENATE(C2438,E2438,G2438,I2438)</f>
        <v/>
      </c>
    </row>
    <row r="2439" spans="1:17" x14ac:dyDescent="0.25">
      <c r="A2439">
        <v>7828</v>
      </c>
      <c r="Q2439" t="str">
        <f>CONCATENATE(C2439,E2439,G2439,I2439)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9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738</v>
      </c>
    </row>
    <row r="4" spans="1:6" x14ac:dyDescent="0.25">
      <c r="A4">
        <v>739</v>
      </c>
    </row>
    <row r="5" spans="1:6" x14ac:dyDescent="0.25">
      <c r="A5">
        <v>740</v>
      </c>
      <c r="F5" t="s">
        <v>22</v>
      </c>
    </row>
    <row r="6" spans="1:6" x14ac:dyDescent="0.25">
      <c r="A6">
        <v>741</v>
      </c>
      <c r="E6" s="1">
        <v>4</v>
      </c>
    </row>
    <row r="7" spans="1:6" x14ac:dyDescent="0.25">
      <c r="A7">
        <v>742</v>
      </c>
      <c r="E7" s="1">
        <v>4</v>
      </c>
    </row>
    <row r="8" spans="1:6" x14ac:dyDescent="0.25">
      <c r="A8">
        <v>743</v>
      </c>
      <c r="E8" s="1">
        <v>4</v>
      </c>
    </row>
    <row r="9" spans="1:6" x14ac:dyDescent="0.25">
      <c r="A9">
        <v>744</v>
      </c>
      <c r="E9" s="1">
        <v>4</v>
      </c>
    </row>
    <row r="10" spans="1:6" x14ac:dyDescent="0.25">
      <c r="A10">
        <v>745</v>
      </c>
      <c r="E10" s="1">
        <v>4</v>
      </c>
    </row>
    <row r="11" spans="1:6" x14ac:dyDescent="0.25">
      <c r="A11">
        <v>746</v>
      </c>
      <c r="E11" s="1">
        <v>4</v>
      </c>
    </row>
    <row r="12" spans="1:6" x14ac:dyDescent="0.25">
      <c r="A12">
        <v>747</v>
      </c>
      <c r="E12" s="1">
        <v>4</v>
      </c>
    </row>
    <row r="13" spans="1:6" x14ac:dyDescent="0.25">
      <c r="A13">
        <v>748</v>
      </c>
      <c r="E13" s="1">
        <v>4</v>
      </c>
    </row>
    <row r="14" spans="1:6" x14ac:dyDescent="0.25">
      <c r="A14">
        <v>749</v>
      </c>
      <c r="E14" s="1">
        <v>4</v>
      </c>
    </row>
    <row r="15" spans="1:6" x14ac:dyDescent="0.25">
      <c r="A15">
        <v>750</v>
      </c>
      <c r="E15" s="1">
        <v>4</v>
      </c>
    </row>
    <row r="16" spans="1:6" x14ac:dyDescent="0.25">
      <c r="A16">
        <v>751</v>
      </c>
      <c r="E16" s="1">
        <v>4</v>
      </c>
    </row>
    <row r="17" spans="1:5" x14ac:dyDescent="0.25">
      <c r="A17">
        <v>752</v>
      </c>
      <c r="E17" s="1">
        <v>4</v>
      </c>
    </row>
    <row r="18" spans="1:5" x14ac:dyDescent="0.25">
      <c r="A18">
        <v>753</v>
      </c>
      <c r="E18" s="1">
        <v>4</v>
      </c>
    </row>
    <row r="19" spans="1:5" x14ac:dyDescent="0.25">
      <c r="A19">
        <v>754</v>
      </c>
      <c r="E19" s="1">
        <v>4</v>
      </c>
    </row>
    <row r="20" spans="1:5" x14ac:dyDescent="0.25">
      <c r="A20">
        <v>755</v>
      </c>
      <c r="E20" s="1">
        <v>4</v>
      </c>
    </row>
    <row r="21" spans="1:5" x14ac:dyDescent="0.25">
      <c r="A21">
        <v>756</v>
      </c>
      <c r="B21" s="2">
        <v>1</v>
      </c>
      <c r="E21" s="1">
        <v>4</v>
      </c>
    </row>
    <row r="22" spans="1:5" x14ac:dyDescent="0.25">
      <c r="A22">
        <v>757</v>
      </c>
      <c r="B22" s="2">
        <v>1</v>
      </c>
      <c r="E22" s="1">
        <v>4</v>
      </c>
    </row>
    <row r="23" spans="1:5" x14ac:dyDescent="0.25">
      <c r="A23">
        <v>758</v>
      </c>
      <c r="B23" s="2">
        <v>1</v>
      </c>
      <c r="E23" s="1">
        <v>4</v>
      </c>
    </row>
    <row r="24" spans="1:5" x14ac:dyDescent="0.25">
      <c r="A24">
        <v>759</v>
      </c>
      <c r="B24" s="2">
        <v>1</v>
      </c>
      <c r="E24" s="1">
        <v>4</v>
      </c>
    </row>
    <row r="25" spans="1:5" x14ac:dyDescent="0.25">
      <c r="A25">
        <v>760</v>
      </c>
      <c r="B25" s="2">
        <v>1</v>
      </c>
      <c r="E25" s="1">
        <v>4</v>
      </c>
    </row>
    <row r="26" spans="1:5" x14ac:dyDescent="0.25">
      <c r="A26">
        <v>761</v>
      </c>
      <c r="B26" s="2">
        <v>1</v>
      </c>
      <c r="E26" s="1">
        <v>4</v>
      </c>
    </row>
    <row r="27" spans="1:5" x14ac:dyDescent="0.25">
      <c r="A27">
        <v>762</v>
      </c>
      <c r="B27" s="2">
        <v>1</v>
      </c>
      <c r="D27" s="3">
        <v>3</v>
      </c>
    </row>
    <row r="28" spans="1:5" x14ac:dyDescent="0.25">
      <c r="A28">
        <v>763</v>
      </c>
      <c r="B28" s="2">
        <v>1</v>
      </c>
      <c r="D28" s="3">
        <v>3</v>
      </c>
    </row>
    <row r="29" spans="1:5" x14ac:dyDescent="0.25">
      <c r="A29">
        <v>764</v>
      </c>
      <c r="B29" s="2">
        <v>1</v>
      </c>
      <c r="D29" s="3">
        <v>3</v>
      </c>
    </row>
    <row r="30" spans="1:5" x14ac:dyDescent="0.25">
      <c r="A30">
        <v>765</v>
      </c>
      <c r="B30" s="2">
        <v>1</v>
      </c>
      <c r="D30" s="3">
        <v>3</v>
      </c>
    </row>
    <row r="31" spans="1:5" x14ac:dyDescent="0.25">
      <c r="A31">
        <v>766</v>
      </c>
      <c r="B31" s="2">
        <v>1</v>
      </c>
      <c r="D31" s="3">
        <v>3</v>
      </c>
    </row>
    <row r="32" spans="1:5" x14ac:dyDescent="0.25">
      <c r="A32">
        <v>767</v>
      </c>
      <c r="B32" s="2">
        <v>1</v>
      </c>
      <c r="D32" s="3">
        <v>3</v>
      </c>
    </row>
    <row r="33" spans="1:5" x14ac:dyDescent="0.25">
      <c r="A33">
        <v>768</v>
      </c>
      <c r="B33" s="2">
        <v>1</v>
      </c>
      <c r="D33" s="3">
        <v>3</v>
      </c>
    </row>
    <row r="34" spans="1:5" x14ac:dyDescent="0.25">
      <c r="A34">
        <v>769</v>
      </c>
      <c r="B34" s="2">
        <v>1</v>
      </c>
      <c r="C34" s="4">
        <v>2</v>
      </c>
      <c r="D34" s="3">
        <v>3</v>
      </c>
    </row>
    <row r="35" spans="1:5" x14ac:dyDescent="0.25">
      <c r="A35">
        <v>770</v>
      </c>
      <c r="B35" s="2">
        <v>1</v>
      </c>
      <c r="C35" s="4">
        <v>2</v>
      </c>
      <c r="D35" s="3">
        <v>3</v>
      </c>
    </row>
    <row r="36" spans="1:5" x14ac:dyDescent="0.25">
      <c r="A36">
        <v>771</v>
      </c>
      <c r="B36" s="2">
        <v>1</v>
      </c>
      <c r="C36" s="4">
        <v>2</v>
      </c>
      <c r="D36" s="3">
        <v>3</v>
      </c>
    </row>
    <row r="37" spans="1:5" x14ac:dyDescent="0.25">
      <c r="A37">
        <v>772</v>
      </c>
      <c r="B37" s="2">
        <v>1</v>
      </c>
      <c r="C37" s="4">
        <v>2</v>
      </c>
      <c r="D37" s="3">
        <v>3</v>
      </c>
    </row>
    <row r="38" spans="1:5" x14ac:dyDescent="0.25">
      <c r="A38">
        <v>773</v>
      </c>
      <c r="C38" s="4">
        <v>2</v>
      </c>
      <c r="D38" s="3">
        <v>3</v>
      </c>
    </row>
    <row r="39" spans="1:5" x14ac:dyDescent="0.25">
      <c r="A39">
        <v>774</v>
      </c>
      <c r="C39" s="4">
        <v>2</v>
      </c>
      <c r="D39" s="3">
        <v>3</v>
      </c>
    </row>
    <row r="40" spans="1:5" x14ac:dyDescent="0.25">
      <c r="A40">
        <v>775</v>
      </c>
      <c r="C40" s="4">
        <v>2</v>
      </c>
      <c r="D40" s="3">
        <v>3</v>
      </c>
    </row>
    <row r="41" spans="1:5" x14ac:dyDescent="0.25">
      <c r="A41">
        <v>776</v>
      </c>
      <c r="C41" s="4">
        <v>2</v>
      </c>
      <c r="D41" s="3">
        <v>3</v>
      </c>
    </row>
    <row r="42" spans="1:5" x14ac:dyDescent="0.25">
      <c r="A42">
        <v>777</v>
      </c>
      <c r="C42" s="4">
        <v>2</v>
      </c>
      <c r="D42" s="3">
        <v>3</v>
      </c>
    </row>
    <row r="43" spans="1:5" x14ac:dyDescent="0.25">
      <c r="A43">
        <v>778</v>
      </c>
      <c r="C43" s="4">
        <v>2</v>
      </c>
      <c r="D43" s="3">
        <v>3</v>
      </c>
      <c r="E43" s="1">
        <v>4</v>
      </c>
    </row>
    <row r="44" spans="1:5" x14ac:dyDescent="0.25">
      <c r="A44">
        <v>779</v>
      </c>
      <c r="C44" s="4">
        <v>2</v>
      </c>
      <c r="E44" s="1">
        <v>4</v>
      </c>
    </row>
    <row r="45" spans="1:5" x14ac:dyDescent="0.25">
      <c r="A45">
        <v>780</v>
      </c>
      <c r="C45" s="4">
        <v>2</v>
      </c>
      <c r="E45" s="1">
        <v>4</v>
      </c>
    </row>
    <row r="46" spans="1:5" x14ac:dyDescent="0.25">
      <c r="A46">
        <v>781</v>
      </c>
      <c r="C46" s="4">
        <v>2</v>
      </c>
      <c r="E46" s="1">
        <v>4</v>
      </c>
    </row>
    <row r="47" spans="1:5" x14ac:dyDescent="0.25">
      <c r="A47">
        <v>782</v>
      </c>
      <c r="C47" s="4">
        <v>2</v>
      </c>
      <c r="E47" s="1">
        <v>4</v>
      </c>
    </row>
    <row r="48" spans="1:5" x14ac:dyDescent="0.25">
      <c r="A48">
        <v>783</v>
      </c>
      <c r="C48" s="4">
        <v>2</v>
      </c>
      <c r="E48" s="1">
        <v>4</v>
      </c>
    </row>
    <row r="49" spans="1:5" x14ac:dyDescent="0.25">
      <c r="A49">
        <v>784</v>
      </c>
      <c r="C49" s="4">
        <v>2</v>
      </c>
      <c r="E49" s="1">
        <v>4</v>
      </c>
    </row>
    <row r="50" spans="1:5" x14ac:dyDescent="0.25">
      <c r="A50">
        <v>785</v>
      </c>
      <c r="C50" s="4">
        <v>2</v>
      </c>
      <c r="E50" s="1">
        <v>4</v>
      </c>
    </row>
    <row r="51" spans="1:5" x14ac:dyDescent="0.25">
      <c r="A51">
        <v>786</v>
      </c>
      <c r="C51" s="4">
        <v>2</v>
      </c>
      <c r="E51" s="1">
        <v>4</v>
      </c>
    </row>
    <row r="52" spans="1:5" x14ac:dyDescent="0.25">
      <c r="A52">
        <v>787</v>
      </c>
      <c r="C52" s="4">
        <v>2</v>
      </c>
      <c r="E52" s="1">
        <v>4</v>
      </c>
    </row>
    <row r="53" spans="1:5" x14ac:dyDescent="0.25">
      <c r="A53">
        <v>788</v>
      </c>
      <c r="C53" s="4">
        <v>2</v>
      </c>
      <c r="E53" s="1">
        <v>4</v>
      </c>
    </row>
    <row r="54" spans="1:5" x14ac:dyDescent="0.25">
      <c r="A54">
        <v>789</v>
      </c>
      <c r="C54" s="4">
        <v>2</v>
      </c>
      <c r="E54" s="1">
        <v>4</v>
      </c>
    </row>
    <row r="55" spans="1:5" x14ac:dyDescent="0.25">
      <c r="A55">
        <v>790</v>
      </c>
      <c r="E55" s="1">
        <v>4</v>
      </c>
    </row>
    <row r="56" spans="1:5" x14ac:dyDescent="0.25">
      <c r="A56">
        <v>791</v>
      </c>
      <c r="B56" s="2">
        <v>1</v>
      </c>
      <c r="E56" s="1">
        <v>4</v>
      </c>
    </row>
    <row r="57" spans="1:5" x14ac:dyDescent="0.25">
      <c r="A57">
        <v>792</v>
      </c>
      <c r="B57" s="2">
        <v>1</v>
      </c>
      <c r="E57" s="1">
        <v>4</v>
      </c>
    </row>
    <row r="58" spans="1:5" x14ac:dyDescent="0.25">
      <c r="A58">
        <v>793</v>
      </c>
      <c r="B58" s="2">
        <v>1</v>
      </c>
      <c r="E58" s="1">
        <v>4</v>
      </c>
    </row>
    <row r="59" spans="1:5" x14ac:dyDescent="0.25">
      <c r="A59">
        <v>794</v>
      </c>
      <c r="B59" s="2">
        <v>1</v>
      </c>
      <c r="E59" s="1">
        <v>4</v>
      </c>
    </row>
    <row r="60" spans="1:5" x14ac:dyDescent="0.25">
      <c r="A60">
        <v>795</v>
      </c>
      <c r="B60" s="2">
        <v>1</v>
      </c>
      <c r="E60" s="1">
        <v>4</v>
      </c>
    </row>
    <row r="61" spans="1:5" x14ac:dyDescent="0.25">
      <c r="A61">
        <v>796</v>
      </c>
      <c r="B61" s="2">
        <v>1</v>
      </c>
      <c r="E61" s="1">
        <v>4</v>
      </c>
    </row>
    <row r="62" spans="1:5" x14ac:dyDescent="0.25">
      <c r="A62">
        <v>797</v>
      </c>
      <c r="B62" s="2">
        <v>1</v>
      </c>
      <c r="E62" s="1">
        <v>4</v>
      </c>
    </row>
    <row r="63" spans="1:5" x14ac:dyDescent="0.25">
      <c r="A63">
        <v>798</v>
      </c>
      <c r="B63" s="2">
        <v>1</v>
      </c>
      <c r="E63" s="1">
        <v>4</v>
      </c>
    </row>
    <row r="64" spans="1:5" x14ac:dyDescent="0.25">
      <c r="A64">
        <v>799</v>
      </c>
      <c r="B64" s="2">
        <v>1</v>
      </c>
      <c r="E64" s="1">
        <v>4</v>
      </c>
    </row>
    <row r="65" spans="1:4" x14ac:dyDescent="0.25">
      <c r="A65">
        <v>800</v>
      </c>
      <c r="B65" s="2">
        <v>1</v>
      </c>
      <c r="D65" s="3">
        <v>3</v>
      </c>
    </row>
    <row r="66" spans="1:4" x14ac:dyDescent="0.25">
      <c r="A66">
        <v>801</v>
      </c>
      <c r="B66" s="2">
        <v>1</v>
      </c>
      <c r="D66" s="3">
        <v>3</v>
      </c>
    </row>
    <row r="67" spans="1:4" x14ac:dyDescent="0.25">
      <c r="A67">
        <v>802</v>
      </c>
      <c r="B67" s="2">
        <v>1</v>
      </c>
      <c r="D67" s="3">
        <v>3</v>
      </c>
    </row>
    <row r="68" spans="1:4" x14ac:dyDescent="0.25">
      <c r="A68">
        <v>803</v>
      </c>
      <c r="B68" s="2">
        <v>1</v>
      </c>
      <c r="D68" s="3">
        <v>3</v>
      </c>
    </row>
    <row r="69" spans="1:4" x14ac:dyDescent="0.25">
      <c r="A69">
        <v>804</v>
      </c>
      <c r="B69" s="2">
        <v>1</v>
      </c>
      <c r="D69" s="3">
        <v>3</v>
      </c>
    </row>
    <row r="70" spans="1:4" x14ac:dyDescent="0.25">
      <c r="A70">
        <v>805</v>
      </c>
      <c r="B70" s="2">
        <v>1</v>
      </c>
      <c r="D70" s="3">
        <v>3</v>
      </c>
    </row>
    <row r="71" spans="1:4" x14ac:dyDescent="0.25">
      <c r="A71">
        <v>806</v>
      </c>
      <c r="B71" s="2">
        <v>1</v>
      </c>
      <c r="C71" s="4">
        <v>2</v>
      </c>
      <c r="D71" s="3">
        <v>3</v>
      </c>
    </row>
    <row r="72" spans="1:4" x14ac:dyDescent="0.25">
      <c r="A72">
        <v>807</v>
      </c>
      <c r="B72" s="2">
        <v>1</v>
      </c>
      <c r="C72" s="4">
        <v>2</v>
      </c>
      <c r="D72" s="3">
        <v>3</v>
      </c>
    </row>
    <row r="73" spans="1:4" x14ac:dyDescent="0.25">
      <c r="A73">
        <v>808</v>
      </c>
      <c r="B73" s="2">
        <v>1</v>
      </c>
      <c r="C73" s="4">
        <v>2</v>
      </c>
      <c r="D73" s="3">
        <v>3</v>
      </c>
    </row>
    <row r="74" spans="1:4" x14ac:dyDescent="0.25">
      <c r="A74">
        <v>809</v>
      </c>
      <c r="C74" s="4">
        <v>2</v>
      </c>
      <c r="D74" s="3">
        <v>3</v>
      </c>
    </row>
    <row r="75" spans="1:4" x14ac:dyDescent="0.25">
      <c r="A75">
        <v>810</v>
      </c>
      <c r="C75" s="4">
        <v>2</v>
      </c>
      <c r="D75" s="3">
        <v>3</v>
      </c>
    </row>
    <row r="76" spans="1:4" x14ac:dyDescent="0.25">
      <c r="A76">
        <v>811</v>
      </c>
      <c r="C76" s="4">
        <v>2</v>
      </c>
      <c r="D76" s="3">
        <v>3</v>
      </c>
    </row>
    <row r="77" spans="1:4" x14ac:dyDescent="0.25">
      <c r="A77">
        <v>812</v>
      </c>
      <c r="C77" s="4">
        <v>2</v>
      </c>
      <c r="D77" s="3">
        <v>3</v>
      </c>
    </row>
    <row r="78" spans="1:4" x14ac:dyDescent="0.25">
      <c r="A78">
        <v>813</v>
      </c>
      <c r="C78" s="4">
        <v>2</v>
      </c>
      <c r="D78" s="3">
        <v>3</v>
      </c>
    </row>
    <row r="79" spans="1:4" x14ac:dyDescent="0.25">
      <c r="A79">
        <v>814</v>
      </c>
      <c r="C79" s="4">
        <v>2</v>
      </c>
      <c r="D79" s="3">
        <v>3</v>
      </c>
    </row>
    <row r="80" spans="1:4" x14ac:dyDescent="0.25">
      <c r="A80">
        <v>815</v>
      </c>
      <c r="C80" s="4">
        <v>2</v>
      </c>
      <c r="D80" s="3">
        <v>3</v>
      </c>
    </row>
    <row r="81" spans="1:5" x14ac:dyDescent="0.25">
      <c r="A81">
        <v>816</v>
      </c>
      <c r="C81" s="4">
        <v>2</v>
      </c>
      <c r="D81" s="3">
        <v>3</v>
      </c>
    </row>
    <row r="82" spans="1:5" x14ac:dyDescent="0.25">
      <c r="A82">
        <v>817</v>
      </c>
      <c r="C82" s="4">
        <v>2</v>
      </c>
      <c r="D82" s="3">
        <v>3</v>
      </c>
      <c r="E82" s="1">
        <v>4</v>
      </c>
    </row>
    <row r="83" spans="1:5" x14ac:dyDescent="0.25">
      <c r="A83">
        <v>818</v>
      </c>
      <c r="C83" s="4">
        <v>2</v>
      </c>
      <c r="D83" s="3">
        <v>3</v>
      </c>
      <c r="E83" s="1">
        <v>4</v>
      </c>
    </row>
    <row r="84" spans="1:5" x14ac:dyDescent="0.25">
      <c r="A84">
        <v>819</v>
      </c>
      <c r="C84" s="4">
        <v>2</v>
      </c>
      <c r="E84" s="1">
        <v>4</v>
      </c>
    </row>
    <row r="85" spans="1:5" x14ac:dyDescent="0.25">
      <c r="A85">
        <v>820</v>
      </c>
      <c r="C85" s="4">
        <v>2</v>
      </c>
      <c r="E85" s="1">
        <v>4</v>
      </c>
    </row>
    <row r="86" spans="1:5" x14ac:dyDescent="0.25">
      <c r="A86">
        <v>821</v>
      </c>
      <c r="C86" s="4">
        <v>2</v>
      </c>
      <c r="E86" s="1">
        <v>4</v>
      </c>
    </row>
    <row r="87" spans="1:5" x14ac:dyDescent="0.25">
      <c r="A87">
        <v>822</v>
      </c>
      <c r="C87" s="4">
        <v>2</v>
      </c>
      <c r="E87" s="1">
        <v>4</v>
      </c>
    </row>
    <row r="88" spans="1:5" x14ac:dyDescent="0.25">
      <c r="A88">
        <v>823</v>
      </c>
      <c r="C88" s="4">
        <v>2</v>
      </c>
      <c r="E88" s="1">
        <v>4</v>
      </c>
    </row>
    <row r="89" spans="1:5" x14ac:dyDescent="0.25">
      <c r="A89">
        <v>824</v>
      </c>
      <c r="E89" s="1">
        <v>4</v>
      </c>
    </row>
    <row r="90" spans="1:5" x14ac:dyDescent="0.25">
      <c r="A90">
        <v>825</v>
      </c>
      <c r="E90" s="1">
        <v>4</v>
      </c>
    </row>
    <row r="91" spans="1:5" x14ac:dyDescent="0.25">
      <c r="A91">
        <v>826</v>
      </c>
      <c r="E91" s="1">
        <v>4</v>
      </c>
    </row>
    <row r="92" spans="1:5" x14ac:dyDescent="0.25">
      <c r="A92">
        <v>827</v>
      </c>
      <c r="E92" s="1">
        <v>4</v>
      </c>
    </row>
    <row r="93" spans="1:5" x14ac:dyDescent="0.25">
      <c r="A93">
        <v>828</v>
      </c>
      <c r="B93" s="2">
        <v>1</v>
      </c>
      <c r="E93" s="1">
        <v>4</v>
      </c>
    </row>
    <row r="94" spans="1:5" x14ac:dyDescent="0.25">
      <c r="A94">
        <v>829</v>
      </c>
      <c r="B94" s="2">
        <v>1</v>
      </c>
      <c r="E94" s="1">
        <v>4</v>
      </c>
    </row>
    <row r="95" spans="1:5" x14ac:dyDescent="0.25">
      <c r="A95">
        <v>830</v>
      </c>
      <c r="B95" s="2">
        <v>1</v>
      </c>
      <c r="E95" s="1">
        <v>4</v>
      </c>
    </row>
    <row r="96" spans="1:5" x14ac:dyDescent="0.25">
      <c r="A96">
        <v>831</v>
      </c>
      <c r="B96" s="2">
        <v>1</v>
      </c>
      <c r="E96" s="1">
        <v>4</v>
      </c>
    </row>
    <row r="97" spans="1:5" x14ac:dyDescent="0.25">
      <c r="A97">
        <v>832</v>
      </c>
      <c r="B97" s="2">
        <v>1</v>
      </c>
      <c r="E97" s="1">
        <v>4</v>
      </c>
    </row>
    <row r="98" spans="1:5" x14ac:dyDescent="0.25">
      <c r="A98">
        <v>833</v>
      </c>
      <c r="B98" s="2">
        <v>1</v>
      </c>
      <c r="E98" s="1">
        <v>4</v>
      </c>
    </row>
    <row r="99" spans="1:5" x14ac:dyDescent="0.25">
      <c r="A99">
        <v>834</v>
      </c>
      <c r="B99" s="2">
        <v>1</v>
      </c>
      <c r="E99" s="1">
        <v>4</v>
      </c>
    </row>
    <row r="100" spans="1:5" x14ac:dyDescent="0.25">
      <c r="A100">
        <v>835</v>
      </c>
      <c r="B100" s="2">
        <v>1</v>
      </c>
      <c r="E100" s="1">
        <v>4</v>
      </c>
    </row>
    <row r="101" spans="1:5" x14ac:dyDescent="0.25">
      <c r="A101">
        <v>836</v>
      </c>
      <c r="B101" s="2">
        <v>1</v>
      </c>
      <c r="E101" s="1">
        <v>4</v>
      </c>
    </row>
    <row r="102" spans="1:5" x14ac:dyDescent="0.25">
      <c r="A102">
        <v>837</v>
      </c>
      <c r="B102" s="2">
        <v>1</v>
      </c>
      <c r="E102" s="1">
        <v>4</v>
      </c>
    </row>
    <row r="103" spans="1:5" x14ac:dyDescent="0.25">
      <c r="A103">
        <v>838</v>
      </c>
      <c r="B103" s="2">
        <v>1</v>
      </c>
      <c r="D103" s="3">
        <v>3</v>
      </c>
      <c r="E103" s="1">
        <v>4</v>
      </c>
    </row>
    <row r="104" spans="1:5" x14ac:dyDescent="0.25">
      <c r="A104">
        <v>839</v>
      </c>
      <c r="B104" s="2">
        <v>1</v>
      </c>
      <c r="D104" s="3">
        <v>3</v>
      </c>
      <c r="E104" s="1">
        <v>4</v>
      </c>
    </row>
    <row r="105" spans="1:5" x14ac:dyDescent="0.25">
      <c r="A105">
        <v>840</v>
      </c>
      <c r="B105" s="2">
        <v>1</v>
      </c>
      <c r="D105" s="3">
        <v>3</v>
      </c>
    </row>
    <row r="106" spans="1:5" x14ac:dyDescent="0.25">
      <c r="A106">
        <v>841</v>
      </c>
      <c r="B106" s="2">
        <v>1</v>
      </c>
      <c r="D106" s="3">
        <v>3</v>
      </c>
    </row>
    <row r="107" spans="1:5" x14ac:dyDescent="0.25">
      <c r="A107">
        <v>842</v>
      </c>
      <c r="B107" s="2">
        <v>1</v>
      </c>
      <c r="D107" s="3">
        <v>3</v>
      </c>
    </row>
    <row r="108" spans="1:5" x14ac:dyDescent="0.25">
      <c r="A108">
        <v>843</v>
      </c>
      <c r="B108" s="2">
        <v>1</v>
      </c>
      <c r="D108" s="3">
        <v>3</v>
      </c>
    </row>
    <row r="109" spans="1:5" x14ac:dyDescent="0.25">
      <c r="A109">
        <v>844</v>
      </c>
      <c r="B109" s="2">
        <v>1</v>
      </c>
      <c r="C109" s="4">
        <v>2</v>
      </c>
      <c r="D109" s="3">
        <v>3</v>
      </c>
    </row>
    <row r="110" spans="1:5" x14ac:dyDescent="0.25">
      <c r="A110">
        <v>845</v>
      </c>
      <c r="C110" s="4">
        <v>2</v>
      </c>
      <c r="D110" s="3">
        <v>3</v>
      </c>
    </row>
    <row r="111" spans="1:5" x14ac:dyDescent="0.25">
      <c r="A111">
        <v>846</v>
      </c>
      <c r="C111" s="4">
        <v>2</v>
      </c>
      <c r="D111" s="3">
        <v>3</v>
      </c>
    </row>
    <row r="112" spans="1:5" x14ac:dyDescent="0.25">
      <c r="A112">
        <v>847</v>
      </c>
      <c r="C112" s="4">
        <v>2</v>
      </c>
      <c r="D112" s="3">
        <v>3</v>
      </c>
    </row>
    <row r="113" spans="1:5" x14ac:dyDescent="0.25">
      <c r="A113">
        <v>848</v>
      </c>
      <c r="C113" s="4">
        <v>2</v>
      </c>
      <c r="D113" s="3">
        <v>3</v>
      </c>
    </row>
    <row r="114" spans="1:5" x14ac:dyDescent="0.25">
      <c r="A114">
        <v>849</v>
      </c>
      <c r="C114" s="4">
        <v>2</v>
      </c>
      <c r="D114" s="3">
        <v>3</v>
      </c>
    </row>
    <row r="115" spans="1:5" x14ac:dyDescent="0.25">
      <c r="A115">
        <v>850</v>
      </c>
      <c r="C115" s="4">
        <v>2</v>
      </c>
      <c r="D115" s="3">
        <v>3</v>
      </c>
    </row>
    <row r="116" spans="1:5" x14ac:dyDescent="0.25">
      <c r="A116">
        <v>851</v>
      </c>
      <c r="C116" s="4">
        <v>2</v>
      </c>
      <c r="D116" s="3">
        <v>3</v>
      </c>
    </row>
    <row r="117" spans="1:5" x14ac:dyDescent="0.25">
      <c r="A117">
        <v>852</v>
      </c>
      <c r="C117" s="4">
        <v>2</v>
      </c>
      <c r="D117" s="3">
        <v>3</v>
      </c>
    </row>
    <row r="118" spans="1:5" x14ac:dyDescent="0.25">
      <c r="A118">
        <v>853</v>
      </c>
      <c r="C118" s="4">
        <v>2</v>
      </c>
      <c r="D118" s="3">
        <v>3</v>
      </c>
    </row>
    <row r="119" spans="1:5" x14ac:dyDescent="0.25">
      <c r="A119">
        <v>854</v>
      </c>
      <c r="C119" s="4">
        <v>2</v>
      </c>
      <c r="D119" s="3">
        <v>3</v>
      </c>
    </row>
    <row r="120" spans="1:5" x14ac:dyDescent="0.25">
      <c r="A120">
        <v>855</v>
      </c>
      <c r="C120" s="4">
        <v>2</v>
      </c>
      <c r="D120" s="3">
        <v>3</v>
      </c>
    </row>
    <row r="121" spans="1:5" x14ac:dyDescent="0.25">
      <c r="A121">
        <v>856</v>
      </c>
      <c r="C121" s="4">
        <v>2</v>
      </c>
    </row>
    <row r="122" spans="1:5" x14ac:dyDescent="0.25">
      <c r="A122">
        <v>857</v>
      </c>
      <c r="C122" s="4">
        <v>2</v>
      </c>
    </row>
    <row r="123" spans="1:5" x14ac:dyDescent="0.25">
      <c r="A123">
        <v>858</v>
      </c>
      <c r="C123" s="4">
        <v>2</v>
      </c>
      <c r="E123" s="1">
        <v>4</v>
      </c>
    </row>
    <row r="124" spans="1:5" x14ac:dyDescent="0.25">
      <c r="A124">
        <v>859</v>
      </c>
      <c r="C124" s="4">
        <v>2</v>
      </c>
      <c r="E124" s="1">
        <v>4</v>
      </c>
    </row>
    <row r="125" spans="1:5" x14ac:dyDescent="0.25">
      <c r="A125">
        <v>860</v>
      </c>
      <c r="C125" s="4">
        <v>2</v>
      </c>
      <c r="E125" s="1">
        <v>4</v>
      </c>
    </row>
    <row r="126" spans="1:5" x14ac:dyDescent="0.25">
      <c r="A126">
        <v>861</v>
      </c>
      <c r="C126" s="4">
        <v>2</v>
      </c>
      <c r="E126" s="1">
        <v>4</v>
      </c>
    </row>
    <row r="127" spans="1:5" x14ac:dyDescent="0.25">
      <c r="A127">
        <v>862</v>
      </c>
      <c r="E127" s="1">
        <v>4</v>
      </c>
    </row>
    <row r="128" spans="1:5" x14ac:dyDescent="0.25">
      <c r="A128">
        <v>863</v>
      </c>
      <c r="E128" s="1">
        <v>4</v>
      </c>
    </row>
    <row r="129" spans="1:5" x14ac:dyDescent="0.25">
      <c r="A129">
        <v>864</v>
      </c>
      <c r="E129" s="1">
        <v>4</v>
      </c>
    </row>
    <row r="130" spans="1:5" x14ac:dyDescent="0.25">
      <c r="A130">
        <v>865</v>
      </c>
      <c r="B130" s="2">
        <v>1</v>
      </c>
      <c r="E130" s="1">
        <v>4</v>
      </c>
    </row>
    <row r="131" spans="1:5" x14ac:dyDescent="0.25">
      <c r="A131">
        <v>866</v>
      </c>
      <c r="B131" s="2">
        <v>1</v>
      </c>
      <c r="E131" s="1">
        <v>4</v>
      </c>
    </row>
    <row r="132" spans="1:5" x14ac:dyDescent="0.25">
      <c r="A132">
        <v>867</v>
      </c>
      <c r="B132" s="2">
        <v>1</v>
      </c>
      <c r="E132" s="1">
        <v>4</v>
      </c>
    </row>
    <row r="133" spans="1:5" x14ac:dyDescent="0.25">
      <c r="A133">
        <v>868</v>
      </c>
      <c r="B133" s="2">
        <v>1</v>
      </c>
      <c r="E133" s="1">
        <v>4</v>
      </c>
    </row>
    <row r="134" spans="1:5" x14ac:dyDescent="0.25">
      <c r="A134">
        <v>869</v>
      </c>
      <c r="B134" s="2">
        <v>1</v>
      </c>
      <c r="E134" s="1">
        <v>4</v>
      </c>
    </row>
    <row r="135" spans="1:5" x14ac:dyDescent="0.25">
      <c r="A135">
        <v>870</v>
      </c>
      <c r="B135" s="2">
        <v>1</v>
      </c>
      <c r="E135" s="1">
        <v>4</v>
      </c>
    </row>
    <row r="136" spans="1:5" x14ac:dyDescent="0.25">
      <c r="A136">
        <v>871</v>
      </c>
      <c r="B136" s="2">
        <v>1</v>
      </c>
      <c r="E136" s="1">
        <v>4</v>
      </c>
    </row>
    <row r="137" spans="1:5" x14ac:dyDescent="0.25">
      <c r="A137">
        <v>872</v>
      </c>
      <c r="B137" s="2">
        <v>1</v>
      </c>
      <c r="E137" s="1">
        <v>4</v>
      </c>
    </row>
    <row r="138" spans="1:5" x14ac:dyDescent="0.25">
      <c r="A138">
        <v>873</v>
      </c>
      <c r="B138" s="2">
        <v>1</v>
      </c>
      <c r="E138" s="1">
        <v>4</v>
      </c>
    </row>
    <row r="139" spans="1:5" x14ac:dyDescent="0.25">
      <c r="A139">
        <v>874</v>
      </c>
      <c r="B139" s="2">
        <v>1</v>
      </c>
      <c r="E139" s="1">
        <v>4</v>
      </c>
    </row>
    <row r="140" spans="1:5" x14ac:dyDescent="0.25">
      <c r="A140">
        <v>875</v>
      </c>
      <c r="B140" s="2">
        <v>1</v>
      </c>
      <c r="E140" s="1">
        <v>4</v>
      </c>
    </row>
    <row r="141" spans="1:5" x14ac:dyDescent="0.25">
      <c r="A141">
        <v>876</v>
      </c>
      <c r="B141" s="2">
        <v>1</v>
      </c>
      <c r="E141" s="1">
        <v>4</v>
      </c>
    </row>
    <row r="142" spans="1:5" x14ac:dyDescent="0.25">
      <c r="A142">
        <v>877</v>
      </c>
      <c r="B142" s="2">
        <v>1</v>
      </c>
      <c r="E142" s="1">
        <v>4</v>
      </c>
    </row>
    <row r="143" spans="1:5" x14ac:dyDescent="0.25">
      <c r="A143">
        <v>878</v>
      </c>
      <c r="B143" s="2">
        <v>1</v>
      </c>
      <c r="D143" s="3">
        <v>3</v>
      </c>
    </row>
    <row r="144" spans="1:5" x14ac:dyDescent="0.25">
      <c r="A144">
        <v>879</v>
      </c>
      <c r="B144" s="2">
        <v>1</v>
      </c>
      <c r="D144" s="3">
        <v>3</v>
      </c>
    </row>
    <row r="145" spans="1:4" x14ac:dyDescent="0.25">
      <c r="A145">
        <v>880</v>
      </c>
      <c r="B145" s="2">
        <v>1</v>
      </c>
      <c r="D145" s="3">
        <v>3</v>
      </c>
    </row>
    <row r="146" spans="1:4" x14ac:dyDescent="0.25">
      <c r="A146">
        <v>881</v>
      </c>
      <c r="B146" s="2">
        <v>1</v>
      </c>
      <c r="D146" s="3">
        <v>3</v>
      </c>
    </row>
    <row r="147" spans="1:4" x14ac:dyDescent="0.25">
      <c r="A147">
        <v>882</v>
      </c>
      <c r="B147" s="2">
        <v>1</v>
      </c>
      <c r="C147" s="4">
        <v>2</v>
      </c>
      <c r="D147" s="3">
        <v>3</v>
      </c>
    </row>
    <row r="148" spans="1:4" x14ac:dyDescent="0.25">
      <c r="A148">
        <v>883</v>
      </c>
      <c r="C148" s="4">
        <v>2</v>
      </c>
      <c r="D148" s="3">
        <v>3</v>
      </c>
    </row>
    <row r="149" spans="1:4" x14ac:dyDescent="0.25">
      <c r="A149">
        <v>884</v>
      </c>
      <c r="C149" s="4">
        <v>2</v>
      </c>
      <c r="D149" s="3">
        <v>3</v>
      </c>
    </row>
    <row r="150" spans="1:4" x14ac:dyDescent="0.25">
      <c r="A150">
        <v>885</v>
      </c>
      <c r="C150" s="4">
        <v>2</v>
      </c>
      <c r="D150" s="3">
        <v>3</v>
      </c>
    </row>
    <row r="151" spans="1:4" x14ac:dyDescent="0.25">
      <c r="A151">
        <v>886</v>
      </c>
      <c r="C151" s="4">
        <v>2</v>
      </c>
      <c r="D151" s="3">
        <v>3</v>
      </c>
    </row>
    <row r="152" spans="1:4" x14ac:dyDescent="0.25">
      <c r="A152">
        <v>887</v>
      </c>
      <c r="C152" s="4">
        <v>2</v>
      </c>
      <c r="D152" s="3">
        <v>3</v>
      </c>
    </row>
    <row r="153" spans="1:4" x14ac:dyDescent="0.25">
      <c r="A153">
        <v>888</v>
      </c>
      <c r="C153" s="4">
        <v>2</v>
      </c>
      <c r="D153" s="3">
        <v>3</v>
      </c>
    </row>
    <row r="154" spans="1:4" x14ac:dyDescent="0.25">
      <c r="A154">
        <v>889</v>
      </c>
      <c r="C154" s="4">
        <v>2</v>
      </c>
      <c r="D154" s="3">
        <v>3</v>
      </c>
    </row>
    <row r="155" spans="1:4" x14ac:dyDescent="0.25">
      <c r="A155">
        <v>890</v>
      </c>
      <c r="C155" s="4">
        <v>2</v>
      </c>
      <c r="D155" s="3">
        <v>3</v>
      </c>
    </row>
    <row r="156" spans="1:4" x14ac:dyDescent="0.25">
      <c r="A156">
        <v>891</v>
      </c>
      <c r="C156" s="4">
        <v>2</v>
      </c>
      <c r="D156" s="3">
        <v>3</v>
      </c>
    </row>
    <row r="157" spans="1:4" x14ac:dyDescent="0.25">
      <c r="A157">
        <v>892</v>
      </c>
      <c r="C157" s="4">
        <v>2</v>
      </c>
      <c r="D157" s="3">
        <v>3</v>
      </c>
    </row>
    <row r="158" spans="1:4" x14ac:dyDescent="0.25">
      <c r="A158">
        <v>893</v>
      </c>
      <c r="C158" s="4">
        <v>2</v>
      </c>
      <c r="D158" s="3">
        <v>3</v>
      </c>
    </row>
    <row r="159" spans="1:4" x14ac:dyDescent="0.25">
      <c r="A159">
        <v>894</v>
      </c>
      <c r="C159" s="4">
        <v>2</v>
      </c>
      <c r="D159" s="3">
        <v>3</v>
      </c>
    </row>
    <row r="160" spans="1:4" x14ac:dyDescent="0.25">
      <c r="A160">
        <v>895</v>
      </c>
      <c r="C160" s="4">
        <v>2</v>
      </c>
      <c r="D160" s="3">
        <v>3</v>
      </c>
    </row>
    <row r="161" spans="1:5" x14ac:dyDescent="0.25">
      <c r="A161">
        <v>896</v>
      </c>
      <c r="C161" s="4">
        <v>2</v>
      </c>
      <c r="D161" s="3">
        <v>3</v>
      </c>
    </row>
    <row r="162" spans="1:5" x14ac:dyDescent="0.25">
      <c r="A162">
        <v>897</v>
      </c>
      <c r="C162" s="4">
        <v>2</v>
      </c>
      <c r="D162" s="3">
        <v>3</v>
      </c>
    </row>
    <row r="163" spans="1:5" x14ac:dyDescent="0.25">
      <c r="A163">
        <v>898</v>
      </c>
      <c r="C163" s="4">
        <v>2</v>
      </c>
    </row>
    <row r="164" spans="1:5" x14ac:dyDescent="0.25">
      <c r="A164">
        <v>899</v>
      </c>
      <c r="E164" s="1">
        <v>4</v>
      </c>
    </row>
    <row r="165" spans="1:5" x14ac:dyDescent="0.25">
      <c r="A165">
        <v>900</v>
      </c>
      <c r="E165" s="1">
        <v>4</v>
      </c>
    </row>
    <row r="166" spans="1:5" x14ac:dyDescent="0.25">
      <c r="A166">
        <v>901</v>
      </c>
      <c r="E166" s="1">
        <v>4</v>
      </c>
    </row>
    <row r="167" spans="1:5" x14ac:dyDescent="0.25">
      <c r="A167">
        <v>902</v>
      </c>
      <c r="B167" s="2">
        <v>1</v>
      </c>
      <c r="E167" s="1">
        <v>4</v>
      </c>
    </row>
    <row r="168" spans="1:5" x14ac:dyDescent="0.25">
      <c r="A168">
        <v>903</v>
      </c>
      <c r="B168" s="2">
        <v>1</v>
      </c>
      <c r="E168" s="1">
        <v>4</v>
      </c>
    </row>
    <row r="169" spans="1:5" x14ac:dyDescent="0.25">
      <c r="A169">
        <v>904</v>
      </c>
      <c r="B169" s="2">
        <v>1</v>
      </c>
      <c r="E169" s="1">
        <v>4</v>
      </c>
    </row>
    <row r="170" spans="1:5" x14ac:dyDescent="0.25">
      <c r="A170">
        <v>905</v>
      </c>
      <c r="B170" s="2">
        <v>1</v>
      </c>
      <c r="E170" s="1">
        <v>4</v>
      </c>
    </row>
    <row r="171" spans="1:5" x14ac:dyDescent="0.25">
      <c r="A171">
        <v>906</v>
      </c>
      <c r="B171" s="2">
        <v>1</v>
      </c>
      <c r="E171" s="1">
        <v>4</v>
      </c>
    </row>
    <row r="172" spans="1:5" x14ac:dyDescent="0.25">
      <c r="A172">
        <v>907</v>
      </c>
      <c r="B172" s="2">
        <v>1</v>
      </c>
      <c r="E172" s="1">
        <v>4</v>
      </c>
    </row>
    <row r="173" spans="1:5" x14ac:dyDescent="0.25">
      <c r="A173">
        <v>908</v>
      </c>
      <c r="B173" s="2">
        <v>1</v>
      </c>
      <c r="E173" s="1">
        <v>4</v>
      </c>
    </row>
    <row r="174" spans="1:5" x14ac:dyDescent="0.25">
      <c r="A174">
        <v>909</v>
      </c>
      <c r="B174" s="2">
        <v>1</v>
      </c>
      <c r="E174" s="1">
        <v>4</v>
      </c>
    </row>
    <row r="175" spans="1:5" x14ac:dyDescent="0.25">
      <c r="A175">
        <v>910</v>
      </c>
      <c r="B175" s="2">
        <v>1</v>
      </c>
      <c r="E175" s="1">
        <v>4</v>
      </c>
    </row>
    <row r="176" spans="1:5" x14ac:dyDescent="0.25">
      <c r="A176">
        <v>911</v>
      </c>
      <c r="B176" s="2">
        <v>1</v>
      </c>
      <c r="E176" s="1">
        <v>4</v>
      </c>
    </row>
    <row r="177" spans="1:5" x14ac:dyDescent="0.25">
      <c r="A177">
        <v>912</v>
      </c>
      <c r="B177" s="2">
        <v>1</v>
      </c>
      <c r="E177" s="1">
        <v>4</v>
      </c>
    </row>
    <row r="178" spans="1:5" x14ac:dyDescent="0.25">
      <c r="A178">
        <v>913</v>
      </c>
      <c r="B178" s="2">
        <v>1</v>
      </c>
      <c r="E178" s="1">
        <v>4</v>
      </c>
    </row>
    <row r="179" spans="1:5" x14ac:dyDescent="0.25">
      <c r="A179">
        <v>914</v>
      </c>
      <c r="B179" s="2">
        <v>1</v>
      </c>
      <c r="E179" s="1">
        <v>4</v>
      </c>
    </row>
    <row r="180" spans="1:5" x14ac:dyDescent="0.25">
      <c r="A180">
        <v>915</v>
      </c>
      <c r="B180" s="2">
        <v>1</v>
      </c>
      <c r="E180" s="1">
        <v>4</v>
      </c>
    </row>
    <row r="181" spans="1:5" x14ac:dyDescent="0.25">
      <c r="A181">
        <v>916</v>
      </c>
      <c r="B181" s="2">
        <v>1</v>
      </c>
      <c r="E181" s="1">
        <v>4</v>
      </c>
    </row>
    <row r="182" spans="1:5" x14ac:dyDescent="0.25">
      <c r="A182">
        <v>917</v>
      </c>
      <c r="B182" s="2">
        <v>1</v>
      </c>
      <c r="D182" s="3">
        <v>3</v>
      </c>
      <c r="E182" s="1">
        <v>4</v>
      </c>
    </row>
    <row r="183" spans="1:5" x14ac:dyDescent="0.25">
      <c r="A183">
        <v>918</v>
      </c>
      <c r="B183" s="2">
        <v>1</v>
      </c>
      <c r="D183" s="3">
        <v>3</v>
      </c>
      <c r="E183" s="1">
        <v>4</v>
      </c>
    </row>
    <row r="184" spans="1:5" x14ac:dyDescent="0.25">
      <c r="A184">
        <v>919</v>
      </c>
      <c r="B184" s="2">
        <v>1</v>
      </c>
      <c r="D184" s="3">
        <v>3</v>
      </c>
    </row>
    <row r="185" spans="1:5" x14ac:dyDescent="0.25">
      <c r="A185">
        <v>920</v>
      </c>
      <c r="D185" s="3">
        <v>3</v>
      </c>
    </row>
    <row r="186" spans="1:5" x14ac:dyDescent="0.25">
      <c r="A186">
        <v>921</v>
      </c>
      <c r="D186" s="3">
        <v>3</v>
      </c>
    </row>
    <row r="187" spans="1:5" x14ac:dyDescent="0.25">
      <c r="A187">
        <v>922</v>
      </c>
      <c r="C187" s="4">
        <v>2</v>
      </c>
      <c r="D187" s="3">
        <v>3</v>
      </c>
    </row>
    <row r="188" spans="1:5" x14ac:dyDescent="0.25">
      <c r="A188">
        <v>923</v>
      </c>
      <c r="C188" s="4">
        <v>2</v>
      </c>
      <c r="D188" s="3">
        <v>3</v>
      </c>
    </row>
    <row r="189" spans="1:5" x14ac:dyDescent="0.25">
      <c r="A189">
        <v>924</v>
      </c>
      <c r="C189" s="4">
        <v>2</v>
      </c>
      <c r="D189" s="3">
        <v>3</v>
      </c>
    </row>
    <row r="190" spans="1:5" x14ac:dyDescent="0.25">
      <c r="A190">
        <v>925</v>
      </c>
      <c r="C190" s="4">
        <v>2</v>
      </c>
      <c r="D190" s="3">
        <v>3</v>
      </c>
    </row>
    <row r="191" spans="1:5" x14ac:dyDescent="0.25">
      <c r="A191">
        <v>926</v>
      </c>
      <c r="C191" s="4">
        <v>2</v>
      </c>
      <c r="D191" s="3">
        <v>3</v>
      </c>
    </row>
    <row r="192" spans="1:5" x14ac:dyDescent="0.25">
      <c r="A192">
        <v>927</v>
      </c>
      <c r="C192" s="4">
        <v>2</v>
      </c>
      <c r="D192" s="3">
        <v>3</v>
      </c>
    </row>
    <row r="193" spans="1:5" x14ac:dyDescent="0.25">
      <c r="A193">
        <v>928</v>
      </c>
      <c r="C193" s="4">
        <v>2</v>
      </c>
      <c r="D193" s="3">
        <v>3</v>
      </c>
    </row>
    <row r="194" spans="1:5" x14ac:dyDescent="0.25">
      <c r="A194">
        <v>929</v>
      </c>
      <c r="C194" s="4">
        <v>2</v>
      </c>
      <c r="D194" s="3">
        <v>3</v>
      </c>
    </row>
    <row r="195" spans="1:5" x14ac:dyDescent="0.25">
      <c r="A195">
        <v>930</v>
      </c>
      <c r="C195" s="4">
        <v>2</v>
      </c>
      <c r="D195" s="3">
        <v>3</v>
      </c>
    </row>
    <row r="196" spans="1:5" x14ac:dyDescent="0.25">
      <c r="A196">
        <v>931</v>
      </c>
      <c r="C196" s="4">
        <v>2</v>
      </c>
      <c r="D196" s="3">
        <v>3</v>
      </c>
    </row>
    <row r="197" spans="1:5" x14ac:dyDescent="0.25">
      <c r="A197">
        <v>932</v>
      </c>
      <c r="C197" s="4">
        <v>2</v>
      </c>
      <c r="D197" s="3">
        <v>3</v>
      </c>
    </row>
    <row r="198" spans="1:5" x14ac:dyDescent="0.25">
      <c r="A198">
        <v>933</v>
      </c>
      <c r="C198" s="4">
        <v>2</v>
      </c>
      <c r="D198" s="3">
        <v>3</v>
      </c>
    </row>
    <row r="199" spans="1:5" x14ac:dyDescent="0.25">
      <c r="A199">
        <v>934</v>
      </c>
      <c r="C199" s="4">
        <v>2</v>
      </c>
      <c r="D199" s="3">
        <v>3</v>
      </c>
    </row>
    <row r="200" spans="1:5" x14ac:dyDescent="0.25">
      <c r="A200">
        <v>935</v>
      </c>
      <c r="C200" s="4">
        <v>2</v>
      </c>
    </row>
    <row r="201" spans="1:5" x14ac:dyDescent="0.25">
      <c r="A201">
        <v>936</v>
      </c>
      <c r="C201" s="4">
        <v>2</v>
      </c>
    </row>
    <row r="202" spans="1:5" x14ac:dyDescent="0.25">
      <c r="A202">
        <v>937</v>
      </c>
      <c r="C202" s="4">
        <v>2</v>
      </c>
    </row>
    <row r="203" spans="1:5" x14ac:dyDescent="0.25">
      <c r="A203">
        <v>938</v>
      </c>
    </row>
    <row r="204" spans="1:5" x14ac:dyDescent="0.25">
      <c r="A204">
        <v>939</v>
      </c>
      <c r="E204" s="1">
        <v>4</v>
      </c>
    </row>
    <row r="205" spans="1:5" x14ac:dyDescent="0.25">
      <c r="A205">
        <v>940</v>
      </c>
      <c r="B205" s="2">
        <v>1</v>
      </c>
      <c r="E205" s="1">
        <v>4</v>
      </c>
    </row>
    <row r="206" spans="1:5" x14ac:dyDescent="0.25">
      <c r="A206">
        <v>941</v>
      </c>
      <c r="B206" s="2">
        <v>1</v>
      </c>
      <c r="E206" s="1">
        <v>4</v>
      </c>
    </row>
    <row r="207" spans="1:5" x14ac:dyDescent="0.25">
      <c r="A207">
        <v>942</v>
      </c>
      <c r="B207" s="2">
        <v>1</v>
      </c>
      <c r="E207" s="1">
        <v>4</v>
      </c>
    </row>
    <row r="208" spans="1:5" x14ac:dyDescent="0.25">
      <c r="A208">
        <v>943</v>
      </c>
      <c r="B208" s="2">
        <v>1</v>
      </c>
      <c r="E208" s="1">
        <v>4</v>
      </c>
    </row>
    <row r="209" spans="1:5" x14ac:dyDescent="0.25">
      <c r="A209">
        <v>944</v>
      </c>
      <c r="B209" s="2">
        <v>1</v>
      </c>
      <c r="E209" s="1">
        <v>4</v>
      </c>
    </row>
    <row r="210" spans="1:5" x14ac:dyDescent="0.25">
      <c r="A210">
        <v>945</v>
      </c>
      <c r="B210" s="2">
        <v>1</v>
      </c>
      <c r="E210" s="1">
        <v>4</v>
      </c>
    </row>
    <row r="211" spans="1:5" x14ac:dyDescent="0.25">
      <c r="A211">
        <v>946</v>
      </c>
      <c r="B211" s="2">
        <v>1</v>
      </c>
      <c r="E211" s="1">
        <v>4</v>
      </c>
    </row>
    <row r="212" spans="1:5" x14ac:dyDescent="0.25">
      <c r="A212">
        <v>947</v>
      </c>
      <c r="B212" s="2">
        <v>1</v>
      </c>
      <c r="E212" s="1">
        <v>4</v>
      </c>
    </row>
    <row r="213" spans="1:5" x14ac:dyDescent="0.25">
      <c r="A213">
        <v>948</v>
      </c>
      <c r="B213" s="2">
        <v>1</v>
      </c>
      <c r="E213" s="1">
        <v>4</v>
      </c>
    </row>
    <row r="214" spans="1:5" x14ac:dyDescent="0.25">
      <c r="A214">
        <v>949</v>
      </c>
      <c r="B214" s="2">
        <v>1</v>
      </c>
      <c r="E214" s="1">
        <v>4</v>
      </c>
    </row>
    <row r="215" spans="1:5" x14ac:dyDescent="0.25">
      <c r="A215">
        <v>950</v>
      </c>
      <c r="B215" s="2">
        <v>1</v>
      </c>
      <c r="E215" s="1">
        <v>4</v>
      </c>
    </row>
    <row r="216" spans="1:5" x14ac:dyDescent="0.25">
      <c r="A216">
        <v>951</v>
      </c>
      <c r="B216" s="2">
        <v>1</v>
      </c>
      <c r="E216" s="1">
        <v>4</v>
      </c>
    </row>
    <row r="217" spans="1:5" x14ac:dyDescent="0.25">
      <c r="A217">
        <v>952</v>
      </c>
      <c r="B217" s="2">
        <v>1</v>
      </c>
      <c r="E217" s="1">
        <v>4</v>
      </c>
    </row>
    <row r="218" spans="1:5" x14ac:dyDescent="0.25">
      <c r="A218">
        <v>953</v>
      </c>
      <c r="B218" s="2">
        <v>1</v>
      </c>
      <c r="E218" s="1">
        <v>4</v>
      </c>
    </row>
    <row r="219" spans="1:5" x14ac:dyDescent="0.25">
      <c r="A219">
        <v>954</v>
      </c>
      <c r="B219" s="2">
        <v>1</v>
      </c>
      <c r="E219" s="1">
        <v>4</v>
      </c>
    </row>
    <row r="220" spans="1:5" x14ac:dyDescent="0.25">
      <c r="A220">
        <v>955</v>
      </c>
      <c r="B220" s="2">
        <v>1</v>
      </c>
    </row>
    <row r="221" spans="1:5" x14ac:dyDescent="0.25">
      <c r="A221">
        <v>956</v>
      </c>
      <c r="D221" s="3">
        <v>3</v>
      </c>
    </row>
    <row r="222" spans="1:5" x14ac:dyDescent="0.25">
      <c r="A222">
        <v>957</v>
      </c>
      <c r="D222" s="3">
        <v>3</v>
      </c>
    </row>
    <row r="223" spans="1:5" x14ac:dyDescent="0.25">
      <c r="A223">
        <v>958</v>
      </c>
      <c r="D223" s="3">
        <v>3</v>
      </c>
    </row>
    <row r="224" spans="1:5" x14ac:dyDescent="0.25">
      <c r="A224">
        <v>959</v>
      </c>
      <c r="C224" s="4">
        <v>2</v>
      </c>
      <c r="D224" s="3">
        <v>3</v>
      </c>
    </row>
    <row r="225" spans="1:4" x14ac:dyDescent="0.25">
      <c r="A225">
        <v>960</v>
      </c>
      <c r="C225" s="4">
        <v>2</v>
      </c>
      <c r="D225" s="3">
        <v>3</v>
      </c>
    </row>
    <row r="226" spans="1:4" x14ac:dyDescent="0.25">
      <c r="A226">
        <v>961</v>
      </c>
      <c r="C226" s="4">
        <v>2</v>
      </c>
      <c r="D226" s="3">
        <v>3</v>
      </c>
    </row>
    <row r="227" spans="1:4" x14ac:dyDescent="0.25">
      <c r="A227">
        <v>962</v>
      </c>
      <c r="C227" s="4">
        <v>2</v>
      </c>
      <c r="D227" s="3">
        <v>3</v>
      </c>
    </row>
    <row r="228" spans="1:4" x14ac:dyDescent="0.25">
      <c r="A228">
        <v>963</v>
      </c>
      <c r="C228" s="4">
        <v>2</v>
      </c>
      <c r="D228" s="3">
        <v>3</v>
      </c>
    </row>
    <row r="229" spans="1:4" x14ac:dyDescent="0.25">
      <c r="A229">
        <v>964</v>
      </c>
      <c r="C229" s="4">
        <v>2</v>
      </c>
      <c r="D229" s="3">
        <v>3</v>
      </c>
    </row>
    <row r="230" spans="1:4" x14ac:dyDescent="0.25">
      <c r="A230">
        <v>965</v>
      </c>
      <c r="C230" s="4">
        <v>2</v>
      </c>
      <c r="D230" s="3">
        <v>3</v>
      </c>
    </row>
    <row r="231" spans="1:4" x14ac:dyDescent="0.25">
      <c r="A231">
        <v>966</v>
      </c>
      <c r="C231" s="4">
        <v>2</v>
      </c>
      <c r="D231" s="3">
        <v>3</v>
      </c>
    </row>
    <row r="232" spans="1:4" x14ac:dyDescent="0.25">
      <c r="A232">
        <v>967</v>
      </c>
      <c r="C232" s="4">
        <v>2</v>
      </c>
      <c r="D232" s="3">
        <v>3</v>
      </c>
    </row>
    <row r="233" spans="1:4" x14ac:dyDescent="0.25">
      <c r="A233">
        <v>968</v>
      </c>
      <c r="C233" s="4">
        <v>2</v>
      </c>
      <c r="D233" s="3">
        <v>3</v>
      </c>
    </row>
    <row r="234" spans="1:4" x14ac:dyDescent="0.25">
      <c r="A234">
        <v>969</v>
      </c>
      <c r="C234" s="4">
        <v>2</v>
      </c>
      <c r="D234" s="3">
        <v>3</v>
      </c>
    </row>
    <row r="235" spans="1:4" x14ac:dyDescent="0.25">
      <c r="A235">
        <v>970</v>
      </c>
      <c r="C235" s="4">
        <v>2</v>
      </c>
      <c r="D235" s="3">
        <v>3</v>
      </c>
    </row>
    <row r="236" spans="1:4" x14ac:dyDescent="0.25">
      <c r="A236">
        <v>971</v>
      </c>
      <c r="C236" s="4">
        <v>2</v>
      </c>
      <c r="D236" s="3">
        <v>3</v>
      </c>
    </row>
    <row r="237" spans="1:4" x14ac:dyDescent="0.25">
      <c r="A237">
        <v>972</v>
      </c>
      <c r="C237" s="4">
        <v>2</v>
      </c>
      <c r="D237" s="3">
        <v>3</v>
      </c>
    </row>
    <row r="238" spans="1:4" x14ac:dyDescent="0.25">
      <c r="A238">
        <v>973</v>
      </c>
      <c r="C238" s="4">
        <v>2</v>
      </c>
      <c r="D238" s="3">
        <v>3</v>
      </c>
    </row>
    <row r="239" spans="1:4" x14ac:dyDescent="0.25">
      <c r="A239">
        <v>974</v>
      </c>
      <c r="C239" s="4">
        <v>2</v>
      </c>
      <c r="D239" s="3">
        <v>3</v>
      </c>
    </row>
    <row r="240" spans="1:4" x14ac:dyDescent="0.25">
      <c r="A240">
        <v>975</v>
      </c>
      <c r="D240" s="3">
        <v>3</v>
      </c>
    </row>
    <row r="241" spans="1:5" x14ac:dyDescent="0.25">
      <c r="A241">
        <v>976</v>
      </c>
    </row>
    <row r="242" spans="1:5" x14ac:dyDescent="0.25">
      <c r="A242">
        <v>977</v>
      </c>
      <c r="B242" s="2">
        <v>1</v>
      </c>
    </row>
    <row r="243" spans="1:5" x14ac:dyDescent="0.25">
      <c r="A243">
        <v>978</v>
      </c>
      <c r="B243" s="2">
        <v>1</v>
      </c>
      <c r="E243" s="1">
        <v>4</v>
      </c>
    </row>
    <row r="244" spans="1:5" x14ac:dyDescent="0.25">
      <c r="A244">
        <v>979</v>
      </c>
      <c r="B244" s="2">
        <v>1</v>
      </c>
      <c r="E244" s="1">
        <v>4</v>
      </c>
    </row>
    <row r="245" spans="1:5" x14ac:dyDescent="0.25">
      <c r="A245">
        <v>980</v>
      </c>
      <c r="B245" s="2">
        <v>1</v>
      </c>
      <c r="E245" s="1">
        <v>4</v>
      </c>
    </row>
    <row r="246" spans="1:5" x14ac:dyDescent="0.25">
      <c r="A246">
        <v>981</v>
      </c>
      <c r="B246" s="2">
        <v>1</v>
      </c>
      <c r="E246" s="1">
        <v>4</v>
      </c>
    </row>
    <row r="247" spans="1:5" x14ac:dyDescent="0.25">
      <c r="A247">
        <v>982</v>
      </c>
      <c r="B247" s="2">
        <v>1</v>
      </c>
      <c r="E247" s="1">
        <v>4</v>
      </c>
    </row>
    <row r="248" spans="1:5" x14ac:dyDescent="0.25">
      <c r="A248">
        <v>983</v>
      </c>
      <c r="B248" s="2">
        <v>1</v>
      </c>
      <c r="E248" s="1">
        <v>4</v>
      </c>
    </row>
    <row r="249" spans="1:5" x14ac:dyDescent="0.25">
      <c r="A249">
        <v>984</v>
      </c>
      <c r="B249" s="2">
        <v>1</v>
      </c>
      <c r="E249" s="1">
        <v>4</v>
      </c>
    </row>
    <row r="250" spans="1:5" x14ac:dyDescent="0.25">
      <c r="A250">
        <v>985</v>
      </c>
      <c r="B250" s="2">
        <v>1</v>
      </c>
      <c r="E250" s="1">
        <v>4</v>
      </c>
    </row>
    <row r="251" spans="1:5" x14ac:dyDescent="0.25">
      <c r="A251">
        <v>986</v>
      </c>
      <c r="B251" s="2">
        <v>1</v>
      </c>
      <c r="E251" s="1">
        <v>4</v>
      </c>
    </row>
    <row r="252" spans="1:5" x14ac:dyDescent="0.25">
      <c r="A252">
        <v>987</v>
      </c>
      <c r="B252" s="2">
        <v>1</v>
      </c>
      <c r="E252" s="1">
        <v>4</v>
      </c>
    </row>
    <row r="253" spans="1:5" x14ac:dyDescent="0.25">
      <c r="A253">
        <v>988</v>
      </c>
      <c r="B253" s="2">
        <v>1</v>
      </c>
      <c r="E253" s="1">
        <v>4</v>
      </c>
    </row>
    <row r="254" spans="1:5" x14ac:dyDescent="0.25">
      <c r="A254">
        <v>989</v>
      </c>
      <c r="B254" s="2">
        <v>1</v>
      </c>
      <c r="E254" s="1">
        <v>4</v>
      </c>
    </row>
    <row r="255" spans="1:5" x14ac:dyDescent="0.25">
      <c r="A255">
        <v>990</v>
      </c>
      <c r="B255" s="2">
        <v>1</v>
      </c>
      <c r="E255" s="1">
        <v>4</v>
      </c>
    </row>
    <row r="256" spans="1:5" x14ac:dyDescent="0.25">
      <c r="A256">
        <v>991</v>
      </c>
      <c r="B256" s="2">
        <v>1</v>
      </c>
      <c r="E256" s="1">
        <v>4</v>
      </c>
    </row>
    <row r="257" spans="1:5" x14ac:dyDescent="0.25">
      <c r="A257">
        <v>992</v>
      </c>
      <c r="B257" s="2">
        <v>1</v>
      </c>
      <c r="E257" s="1">
        <v>4</v>
      </c>
    </row>
    <row r="258" spans="1:5" x14ac:dyDescent="0.25">
      <c r="A258">
        <v>993</v>
      </c>
      <c r="B258" s="2">
        <v>1</v>
      </c>
      <c r="E258" s="1">
        <v>4</v>
      </c>
    </row>
    <row r="259" spans="1:5" x14ac:dyDescent="0.25">
      <c r="A259">
        <v>994</v>
      </c>
      <c r="E259" s="1">
        <v>4</v>
      </c>
    </row>
    <row r="260" spans="1:5" x14ac:dyDescent="0.25">
      <c r="A260">
        <v>995</v>
      </c>
      <c r="E260" s="1">
        <v>4</v>
      </c>
    </row>
    <row r="261" spans="1:5" x14ac:dyDescent="0.25">
      <c r="A261">
        <v>996</v>
      </c>
      <c r="C261" s="4">
        <v>2</v>
      </c>
      <c r="E261" s="1">
        <v>4</v>
      </c>
    </row>
    <row r="262" spans="1:5" x14ac:dyDescent="0.25">
      <c r="A262">
        <v>997</v>
      </c>
      <c r="C262" s="4">
        <v>2</v>
      </c>
      <c r="D262" s="3">
        <v>3</v>
      </c>
    </row>
    <row r="263" spans="1:5" x14ac:dyDescent="0.25">
      <c r="A263">
        <v>998</v>
      </c>
      <c r="C263" s="4">
        <v>2</v>
      </c>
      <c r="D263" s="3">
        <v>3</v>
      </c>
    </row>
    <row r="264" spans="1:5" x14ac:dyDescent="0.25">
      <c r="A264">
        <v>999</v>
      </c>
      <c r="C264" s="4">
        <v>2</v>
      </c>
      <c r="D264" s="3">
        <v>3</v>
      </c>
    </row>
    <row r="265" spans="1:5" x14ac:dyDescent="0.25">
      <c r="A265">
        <v>1000</v>
      </c>
      <c r="C265" s="4">
        <v>2</v>
      </c>
      <c r="D265" s="3">
        <v>3</v>
      </c>
    </row>
    <row r="266" spans="1:5" x14ac:dyDescent="0.25">
      <c r="A266">
        <v>1001</v>
      </c>
      <c r="C266" s="4">
        <v>2</v>
      </c>
      <c r="D266" s="3">
        <v>3</v>
      </c>
    </row>
    <row r="267" spans="1:5" x14ac:dyDescent="0.25">
      <c r="A267">
        <v>1002</v>
      </c>
      <c r="C267" s="4">
        <v>2</v>
      </c>
      <c r="D267" s="3">
        <v>3</v>
      </c>
    </row>
    <row r="268" spans="1:5" x14ac:dyDescent="0.25">
      <c r="A268">
        <v>1003</v>
      </c>
      <c r="C268" s="4">
        <v>2</v>
      </c>
      <c r="D268" s="3">
        <v>3</v>
      </c>
    </row>
    <row r="269" spans="1:5" x14ac:dyDescent="0.25">
      <c r="A269">
        <v>1004</v>
      </c>
      <c r="C269" s="4">
        <v>2</v>
      </c>
      <c r="D269" s="3">
        <v>3</v>
      </c>
    </row>
    <row r="270" spans="1:5" x14ac:dyDescent="0.25">
      <c r="A270">
        <v>1005</v>
      </c>
      <c r="C270" s="4">
        <v>2</v>
      </c>
      <c r="D270" s="3">
        <v>3</v>
      </c>
    </row>
    <row r="271" spans="1:5" x14ac:dyDescent="0.25">
      <c r="A271">
        <v>1006</v>
      </c>
      <c r="C271" s="4">
        <v>2</v>
      </c>
      <c r="D271" s="3">
        <v>3</v>
      </c>
    </row>
    <row r="272" spans="1:5" x14ac:dyDescent="0.25">
      <c r="A272">
        <v>1007</v>
      </c>
      <c r="C272" s="4">
        <v>2</v>
      </c>
      <c r="D272" s="3">
        <v>3</v>
      </c>
    </row>
    <row r="273" spans="1:5" x14ac:dyDescent="0.25">
      <c r="A273">
        <v>1008</v>
      </c>
      <c r="C273" s="4">
        <v>2</v>
      </c>
      <c r="D273" s="3">
        <v>3</v>
      </c>
    </row>
    <row r="274" spans="1:5" x14ac:dyDescent="0.25">
      <c r="A274">
        <v>1009</v>
      </c>
      <c r="C274" s="4">
        <v>2</v>
      </c>
      <c r="D274" s="3">
        <v>3</v>
      </c>
    </row>
    <row r="275" spans="1:5" x14ac:dyDescent="0.25">
      <c r="A275">
        <v>1010</v>
      </c>
      <c r="C275" s="4">
        <v>2</v>
      </c>
      <c r="D275" s="3">
        <v>3</v>
      </c>
    </row>
    <row r="276" spans="1:5" x14ac:dyDescent="0.25">
      <c r="A276">
        <v>1011</v>
      </c>
      <c r="C276" s="4">
        <v>2</v>
      </c>
      <c r="D276" s="3">
        <v>3</v>
      </c>
    </row>
    <row r="277" spans="1:5" x14ac:dyDescent="0.25">
      <c r="A277">
        <v>1012</v>
      </c>
      <c r="C277" s="4">
        <v>2</v>
      </c>
      <c r="D277" s="3">
        <v>3</v>
      </c>
    </row>
    <row r="278" spans="1:5" x14ac:dyDescent="0.25">
      <c r="A278">
        <v>1013</v>
      </c>
      <c r="D278" s="3">
        <v>3</v>
      </c>
    </row>
    <row r="279" spans="1:5" x14ac:dyDescent="0.25">
      <c r="A279">
        <v>1014</v>
      </c>
    </row>
    <row r="280" spans="1:5" x14ac:dyDescent="0.25">
      <c r="A280">
        <v>1015</v>
      </c>
      <c r="E280" s="1">
        <v>4</v>
      </c>
    </row>
    <row r="281" spans="1:5" x14ac:dyDescent="0.25">
      <c r="A281">
        <v>1016</v>
      </c>
      <c r="E281" s="1">
        <v>4</v>
      </c>
    </row>
    <row r="282" spans="1:5" x14ac:dyDescent="0.25">
      <c r="A282">
        <v>1017</v>
      </c>
      <c r="B282" s="2">
        <v>1</v>
      </c>
      <c r="E282" s="1">
        <v>4</v>
      </c>
    </row>
    <row r="283" spans="1:5" x14ac:dyDescent="0.25">
      <c r="A283">
        <v>1018</v>
      </c>
      <c r="B283" s="2">
        <v>1</v>
      </c>
      <c r="E283" s="1">
        <v>4</v>
      </c>
    </row>
    <row r="284" spans="1:5" x14ac:dyDescent="0.25">
      <c r="A284">
        <v>1019</v>
      </c>
      <c r="B284" s="2">
        <v>1</v>
      </c>
      <c r="E284" s="1">
        <v>4</v>
      </c>
    </row>
    <row r="285" spans="1:5" x14ac:dyDescent="0.25">
      <c r="A285">
        <v>1020</v>
      </c>
      <c r="B285" s="2">
        <v>1</v>
      </c>
      <c r="E285" s="1">
        <v>4</v>
      </c>
    </row>
    <row r="286" spans="1:5" x14ac:dyDescent="0.25">
      <c r="A286">
        <v>1021</v>
      </c>
      <c r="B286" s="2">
        <v>1</v>
      </c>
      <c r="E286" s="1">
        <v>4</v>
      </c>
    </row>
    <row r="287" spans="1:5" x14ac:dyDescent="0.25">
      <c r="A287">
        <v>1022</v>
      </c>
      <c r="B287" s="2">
        <v>1</v>
      </c>
      <c r="E287" s="1">
        <v>4</v>
      </c>
    </row>
    <row r="288" spans="1:5" x14ac:dyDescent="0.25">
      <c r="A288">
        <v>1023</v>
      </c>
      <c r="B288" s="2">
        <v>1</v>
      </c>
      <c r="E288" s="1">
        <v>4</v>
      </c>
    </row>
    <row r="289" spans="1:5" x14ac:dyDescent="0.25">
      <c r="A289">
        <v>1024</v>
      </c>
      <c r="B289" s="2">
        <v>1</v>
      </c>
      <c r="E289" s="1">
        <v>4</v>
      </c>
    </row>
    <row r="290" spans="1:5" x14ac:dyDescent="0.25">
      <c r="A290">
        <v>1025</v>
      </c>
      <c r="B290" s="2">
        <v>1</v>
      </c>
      <c r="E290" s="1">
        <v>4</v>
      </c>
    </row>
    <row r="291" spans="1:5" x14ac:dyDescent="0.25">
      <c r="A291">
        <v>1026</v>
      </c>
      <c r="B291" s="2">
        <v>1</v>
      </c>
      <c r="E291" s="1">
        <v>4</v>
      </c>
    </row>
    <row r="292" spans="1:5" x14ac:dyDescent="0.25">
      <c r="A292">
        <v>1027</v>
      </c>
      <c r="B292" s="2">
        <v>1</v>
      </c>
      <c r="E292" s="1">
        <v>4</v>
      </c>
    </row>
    <row r="293" spans="1:5" x14ac:dyDescent="0.25">
      <c r="A293">
        <v>1028</v>
      </c>
      <c r="B293" s="2">
        <v>1</v>
      </c>
      <c r="E293" s="1">
        <v>4</v>
      </c>
    </row>
    <row r="294" spans="1:5" x14ac:dyDescent="0.25">
      <c r="A294">
        <v>1029</v>
      </c>
      <c r="B294" s="2">
        <v>1</v>
      </c>
      <c r="E294" s="1">
        <v>4</v>
      </c>
    </row>
    <row r="295" spans="1:5" x14ac:dyDescent="0.25">
      <c r="A295">
        <v>1030</v>
      </c>
      <c r="B295" s="2">
        <v>1</v>
      </c>
      <c r="E295" s="1">
        <v>4</v>
      </c>
    </row>
    <row r="296" spans="1:5" x14ac:dyDescent="0.25">
      <c r="A296">
        <v>1031</v>
      </c>
      <c r="B296" s="2">
        <v>1</v>
      </c>
      <c r="E296" s="1">
        <v>4</v>
      </c>
    </row>
    <row r="297" spans="1:5" x14ac:dyDescent="0.25">
      <c r="A297">
        <v>1032</v>
      </c>
      <c r="B297" s="2">
        <v>1</v>
      </c>
      <c r="E297" s="1">
        <v>4</v>
      </c>
    </row>
    <row r="298" spans="1:5" x14ac:dyDescent="0.25">
      <c r="A298">
        <v>1033</v>
      </c>
      <c r="C298" s="4">
        <v>2</v>
      </c>
    </row>
    <row r="299" spans="1:5" x14ac:dyDescent="0.25">
      <c r="A299">
        <v>1034</v>
      </c>
      <c r="C299" s="4">
        <v>2</v>
      </c>
    </row>
    <row r="300" spans="1:5" x14ac:dyDescent="0.25">
      <c r="A300">
        <v>1035</v>
      </c>
      <c r="C300" s="4">
        <v>2</v>
      </c>
      <c r="D300" s="3">
        <v>3</v>
      </c>
    </row>
    <row r="301" spans="1:5" x14ac:dyDescent="0.25">
      <c r="A301">
        <v>1036</v>
      </c>
      <c r="C301" s="4">
        <v>2</v>
      </c>
      <c r="D301" s="3">
        <v>3</v>
      </c>
    </row>
    <row r="302" spans="1:5" x14ac:dyDescent="0.25">
      <c r="A302">
        <v>1037</v>
      </c>
      <c r="C302" s="4">
        <v>2</v>
      </c>
      <c r="D302" s="3">
        <v>3</v>
      </c>
    </row>
    <row r="303" spans="1:5" x14ac:dyDescent="0.25">
      <c r="A303">
        <v>1038</v>
      </c>
      <c r="C303" s="4">
        <v>2</v>
      </c>
      <c r="D303" s="3">
        <v>3</v>
      </c>
    </row>
    <row r="304" spans="1:5" x14ac:dyDescent="0.25">
      <c r="A304">
        <v>1039</v>
      </c>
      <c r="C304" s="4">
        <v>2</v>
      </c>
      <c r="D304" s="3">
        <v>3</v>
      </c>
    </row>
    <row r="305" spans="1:4" x14ac:dyDescent="0.25">
      <c r="A305">
        <v>1040</v>
      </c>
      <c r="C305" s="4">
        <v>2</v>
      </c>
      <c r="D305" s="3">
        <v>3</v>
      </c>
    </row>
    <row r="306" spans="1:4" x14ac:dyDescent="0.25">
      <c r="A306">
        <v>1041</v>
      </c>
      <c r="C306" s="4">
        <v>2</v>
      </c>
      <c r="D306" s="3">
        <v>3</v>
      </c>
    </row>
    <row r="307" spans="1:4" x14ac:dyDescent="0.25">
      <c r="A307">
        <v>1042</v>
      </c>
      <c r="C307" s="4">
        <v>2</v>
      </c>
      <c r="D307" s="3">
        <v>3</v>
      </c>
    </row>
    <row r="308" spans="1:4" x14ac:dyDescent="0.25">
      <c r="A308">
        <v>1043</v>
      </c>
      <c r="C308" s="4">
        <v>2</v>
      </c>
      <c r="D308" s="3">
        <v>3</v>
      </c>
    </row>
    <row r="309" spans="1:4" x14ac:dyDescent="0.25">
      <c r="A309">
        <v>1044</v>
      </c>
      <c r="C309" s="4">
        <v>2</v>
      </c>
      <c r="D309" s="3">
        <v>3</v>
      </c>
    </row>
    <row r="310" spans="1:4" x14ac:dyDescent="0.25">
      <c r="A310">
        <v>1045</v>
      </c>
      <c r="C310" s="4">
        <v>2</v>
      </c>
      <c r="D310" s="3">
        <v>3</v>
      </c>
    </row>
    <row r="311" spans="1:4" x14ac:dyDescent="0.25">
      <c r="A311">
        <v>1046</v>
      </c>
      <c r="C311" s="4">
        <v>2</v>
      </c>
      <c r="D311" s="3">
        <v>3</v>
      </c>
    </row>
    <row r="312" spans="1:4" x14ac:dyDescent="0.25">
      <c r="A312">
        <v>1047</v>
      </c>
      <c r="C312" s="4">
        <v>2</v>
      </c>
      <c r="D312" s="3">
        <v>3</v>
      </c>
    </row>
    <row r="313" spans="1:4" x14ac:dyDescent="0.25">
      <c r="A313">
        <v>1048</v>
      </c>
      <c r="C313" s="4">
        <v>2</v>
      </c>
      <c r="D313" s="3">
        <v>3</v>
      </c>
    </row>
    <row r="314" spans="1:4" x14ac:dyDescent="0.25">
      <c r="A314">
        <v>1049</v>
      </c>
      <c r="D314" s="3">
        <v>3</v>
      </c>
    </row>
    <row r="315" spans="1:4" x14ac:dyDescent="0.25">
      <c r="A315">
        <v>1050</v>
      </c>
      <c r="D315" s="3">
        <v>3</v>
      </c>
    </row>
    <row r="316" spans="1:4" x14ac:dyDescent="0.25">
      <c r="A316">
        <v>1051</v>
      </c>
      <c r="D316" s="3">
        <v>3</v>
      </c>
    </row>
    <row r="317" spans="1:4" x14ac:dyDescent="0.25">
      <c r="A317">
        <v>1052</v>
      </c>
      <c r="D317" s="3">
        <v>3</v>
      </c>
    </row>
    <row r="318" spans="1:4" x14ac:dyDescent="0.25">
      <c r="A318">
        <v>1053</v>
      </c>
      <c r="B318" s="2">
        <v>1</v>
      </c>
    </row>
    <row r="319" spans="1:4" x14ac:dyDescent="0.25">
      <c r="A319">
        <v>1054</v>
      </c>
      <c r="B319" s="2">
        <v>1</v>
      </c>
    </row>
    <row r="320" spans="1:4" x14ac:dyDescent="0.25">
      <c r="A320">
        <v>1055</v>
      </c>
      <c r="B320" s="2">
        <v>1</v>
      </c>
    </row>
    <row r="321" spans="1:5" x14ac:dyDescent="0.25">
      <c r="A321">
        <v>1056</v>
      </c>
      <c r="B321" s="2">
        <v>1</v>
      </c>
    </row>
    <row r="322" spans="1:5" x14ac:dyDescent="0.25">
      <c r="A322">
        <v>1057</v>
      </c>
      <c r="B322" s="2">
        <v>1</v>
      </c>
      <c r="E322" s="1">
        <v>4</v>
      </c>
    </row>
    <row r="323" spans="1:5" x14ac:dyDescent="0.25">
      <c r="A323">
        <v>1058</v>
      </c>
      <c r="B323" s="2">
        <v>1</v>
      </c>
      <c r="E323" s="1">
        <v>4</v>
      </c>
    </row>
    <row r="324" spans="1:5" x14ac:dyDescent="0.25">
      <c r="A324">
        <v>1059</v>
      </c>
      <c r="B324" s="2">
        <v>1</v>
      </c>
      <c r="E324" s="1">
        <v>4</v>
      </c>
    </row>
    <row r="325" spans="1:5" x14ac:dyDescent="0.25">
      <c r="A325">
        <v>1060</v>
      </c>
      <c r="B325" s="2">
        <v>1</v>
      </c>
      <c r="E325" s="1">
        <v>4</v>
      </c>
    </row>
    <row r="326" spans="1:5" x14ac:dyDescent="0.25">
      <c r="A326">
        <v>1061</v>
      </c>
      <c r="B326" s="2">
        <v>1</v>
      </c>
      <c r="E326" s="1">
        <v>4</v>
      </c>
    </row>
    <row r="327" spans="1:5" x14ac:dyDescent="0.25">
      <c r="A327">
        <v>1062</v>
      </c>
      <c r="B327" s="2">
        <v>1</v>
      </c>
      <c r="E327" s="1">
        <v>4</v>
      </c>
    </row>
    <row r="328" spans="1:5" x14ac:dyDescent="0.25">
      <c r="A328">
        <v>1063</v>
      </c>
      <c r="B328" s="2">
        <v>1</v>
      </c>
      <c r="E328" s="1">
        <v>4</v>
      </c>
    </row>
    <row r="329" spans="1:5" x14ac:dyDescent="0.25">
      <c r="A329">
        <v>1064</v>
      </c>
      <c r="B329" s="2">
        <v>1</v>
      </c>
      <c r="E329" s="1">
        <v>4</v>
      </c>
    </row>
    <row r="330" spans="1:5" x14ac:dyDescent="0.25">
      <c r="A330">
        <v>1065</v>
      </c>
      <c r="B330" s="2">
        <v>1</v>
      </c>
      <c r="E330" s="1">
        <v>4</v>
      </c>
    </row>
    <row r="331" spans="1:5" x14ac:dyDescent="0.25">
      <c r="A331">
        <v>1066</v>
      </c>
      <c r="B331" s="2">
        <v>1</v>
      </c>
      <c r="E331" s="1">
        <v>4</v>
      </c>
    </row>
    <row r="332" spans="1:5" x14ac:dyDescent="0.25">
      <c r="A332">
        <v>1067</v>
      </c>
      <c r="B332" s="2">
        <v>1</v>
      </c>
      <c r="E332" s="1">
        <v>4</v>
      </c>
    </row>
    <row r="333" spans="1:5" x14ac:dyDescent="0.25">
      <c r="A333">
        <v>1068</v>
      </c>
      <c r="B333" s="2">
        <v>1</v>
      </c>
      <c r="C333" s="4">
        <v>2</v>
      </c>
      <c r="E333" s="1">
        <v>4</v>
      </c>
    </row>
    <row r="334" spans="1:5" x14ac:dyDescent="0.25">
      <c r="A334">
        <v>1069</v>
      </c>
      <c r="B334" s="2">
        <v>1</v>
      </c>
      <c r="C334" s="4">
        <v>2</v>
      </c>
      <c r="E334" s="1">
        <v>4</v>
      </c>
    </row>
    <row r="335" spans="1:5" x14ac:dyDescent="0.25">
      <c r="A335">
        <v>1070</v>
      </c>
      <c r="C335" s="4">
        <v>2</v>
      </c>
      <c r="E335" s="1">
        <v>4</v>
      </c>
    </row>
    <row r="336" spans="1:5" x14ac:dyDescent="0.25">
      <c r="A336">
        <v>1071</v>
      </c>
      <c r="C336" s="4">
        <v>2</v>
      </c>
      <c r="E336" s="1">
        <v>4</v>
      </c>
    </row>
    <row r="337" spans="1:5" x14ac:dyDescent="0.25">
      <c r="A337">
        <v>1072</v>
      </c>
      <c r="C337" s="4">
        <v>2</v>
      </c>
      <c r="E337" s="1">
        <v>4</v>
      </c>
    </row>
    <row r="338" spans="1:5" x14ac:dyDescent="0.25">
      <c r="A338">
        <v>1073</v>
      </c>
      <c r="C338" s="4">
        <v>2</v>
      </c>
      <c r="E338" s="1">
        <v>4</v>
      </c>
    </row>
    <row r="339" spans="1:5" x14ac:dyDescent="0.25">
      <c r="A339">
        <v>1074</v>
      </c>
      <c r="C339" s="4">
        <v>2</v>
      </c>
      <c r="E339" s="1">
        <v>4</v>
      </c>
    </row>
    <row r="340" spans="1:5" x14ac:dyDescent="0.25">
      <c r="A340">
        <v>1075</v>
      </c>
      <c r="C340" s="4">
        <v>2</v>
      </c>
      <c r="E340" s="1">
        <v>4</v>
      </c>
    </row>
    <row r="341" spans="1:5" x14ac:dyDescent="0.25">
      <c r="A341">
        <v>1076</v>
      </c>
      <c r="C341" s="4">
        <v>2</v>
      </c>
      <c r="D341" s="3">
        <v>3</v>
      </c>
    </row>
    <row r="342" spans="1:5" x14ac:dyDescent="0.25">
      <c r="A342">
        <v>1077</v>
      </c>
      <c r="C342" s="4">
        <v>2</v>
      </c>
      <c r="D342" s="3">
        <v>3</v>
      </c>
    </row>
    <row r="343" spans="1:5" x14ac:dyDescent="0.25">
      <c r="A343">
        <v>1078</v>
      </c>
      <c r="C343" s="4">
        <v>2</v>
      </c>
      <c r="D343" s="3">
        <v>3</v>
      </c>
    </row>
    <row r="344" spans="1:5" x14ac:dyDescent="0.25">
      <c r="A344">
        <v>1079</v>
      </c>
      <c r="C344" s="4">
        <v>2</v>
      </c>
      <c r="D344" s="3">
        <v>3</v>
      </c>
    </row>
    <row r="345" spans="1:5" x14ac:dyDescent="0.25">
      <c r="A345">
        <v>1080</v>
      </c>
      <c r="C345" s="4">
        <v>2</v>
      </c>
      <c r="D345" s="3">
        <v>3</v>
      </c>
    </row>
    <row r="346" spans="1:5" x14ac:dyDescent="0.25">
      <c r="A346">
        <v>1081</v>
      </c>
      <c r="C346" s="4">
        <v>2</v>
      </c>
      <c r="D346" s="3">
        <v>3</v>
      </c>
    </row>
    <row r="347" spans="1:5" x14ac:dyDescent="0.25">
      <c r="A347">
        <v>1082</v>
      </c>
      <c r="C347" s="4">
        <v>2</v>
      </c>
      <c r="D347" s="3">
        <v>3</v>
      </c>
    </row>
    <row r="348" spans="1:5" x14ac:dyDescent="0.25">
      <c r="A348">
        <v>1083</v>
      </c>
      <c r="C348" s="4">
        <v>2</v>
      </c>
      <c r="D348" s="3">
        <v>3</v>
      </c>
    </row>
    <row r="349" spans="1:5" x14ac:dyDescent="0.25">
      <c r="A349">
        <v>1084</v>
      </c>
      <c r="C349" s="4">
        <v>2</v>
      </c>
      <c r="D349" s="3">
        <v>3</v>
      </c>
    </row>
    <row r="350" spans="1:5" x14ac:dyDescent="0.25">
      <c r="A350">
        <v>1085</v>
      </c>
      <c r="C350" s="4">
        <v>2</v>
      </c>
      <c r="D350" s="3">
        <v>3</v>
      </c>
    </row>
    <row r="351" spans="1:5" x14ac:dyDescent="0.25">
      <c r="A351">
        <v>1086</v>
      </c>
      <c r="C351" s="4">
        <v>2</v>
      </c>
      <c r="D351" s="3">
        <v>3</v>
      </c>
    </row>
    <row r="352" spans="1:5" x14ac:dyDescent="0.25">
      <c r="A352">
        <v>1087</v>
      </c>
      <c r="D352" s="3">
        <v>3</v>
      </c>
    </row>
    <row r="353" spans="1:5" x14ac:dyDescent="0.25">
      <c r="A353">
        <v>1088</v>
      </c>
      <c r="D353" s="3">
        <v>3</v>
      </c>
    </row>
    <row r="354" spans="1:5" x14ac:dyDescent="0.25">
      <c r="A354">
        <v>1089</v>
      </c>
      <c r="B354" s="2">
        <v>1</v>
      </c>
      <c r="D354" s="3">
        <v>3</v>
      </c>
    </row>
    <row r="355" spans="1:5" x14ac:dyDescent="0.25">
      <c r="A355">
        <v>1090</v>
      </c>
      <c r="B355" s="2">
        <v>1</v>
      </c>
      <c r="D355" s="3">
        <v>3</v>
      </c>
    </row>
    <row r="356" spans="1:5" x14ac:dyDescent="0.25">
      <c r="A356">
        <v>1091</v>
      </c>
      <c r="B356" s="2">
        <v>1</v>
      </c>
      <c r="D356" s="3">
        <v>3</v>
      </c>
    </row>
    <row r="357" spans="1:5" x14ac:dyDescent="0.25">
      <c r="A357">
        <v>1092</v>
      </c>
      <c r="B357" s="2">
        <v>1</v>
      </c>
      <c r="D357" s="3">
        <v>3</v>
      </c>
    </row>
    <row r="358" spans="1:5" x14ac:dyDescent="0.25">
      <c r="A358">
        <v>1093</v>
      </c>
      <c r="B358" s="2">
        <v>1</v>
      </c>
      <c r="D358" s="3">
        <v>3</v>
      </c>
    </row>
    <row r="359" spans="1:5" x14ac:dyDescent="0.25">
      <c r="A359">
        <v>1094</v>
      </c>
      <c r="B359" s="2">
        <v>1</v>
      </c>
    </row>
    <row r="360" spans="1:5" x14ac:dyDescent="0.25">
      <c r="A360">
        <v>1095</v>
      </c>
      <c r="B360" s="2">
        <v>1</v>
      </c>
    </row>
    <row r="361" spans="1:5" x14ac:dyDescent="0.25">
      <c r="A361">
        <v>1096</v>
      </c>
      <c r="B361" s="2">
        <v>1</v>
      </c>
    </row>
    <row r="362" spans="1:5" x14ac:dyDescent="0.25">
      <c r="A362">
        <v>1097</v>
      </c>
      <c r="B362" s="2">
        <v>1</v>
      </c>
    </row>
    <row r="363" spans="1:5" x14ac:dyDescent="0.25">
      <c r="A363">
        <v>1098</v>
      </c>
      <c r="B363" s="2">
        <v>1</v>
      </c>
    </row>
    <row r="364" spans="1:5" x14ac:dyDescent="0.25">
      <c r="A364">
        <v>1099</v>
      </c>
      <c r="B364" s="2">
        <v>1</v>
      </c>
    </row>
    <row r="365" spans="1:5" x14ac:dyDescent="0.25">
      <c r="A365">
        <v>1100</v>
      </c>
      <c r="B365" s="2">
        <v>1</v>
      </c>
    </row>
    <row r="366" spans="1:5" x14ac:dyDescent="0.25">
      <c r="A366">
        <v>1101</v>
      </c>
      <c r="B366" s="2">
        <v>1</v>
      </c>
    </row>
    <row r="367" spans="1:5" x14ac:dyDescent="0.25">
      <c r="A367">
        <v>1102</v>
      </c>
      <c r="B367" s="2">
        <v>1</v>
      </c>
    </row>
    <row r="368" spans="1:5" x14ac:dyDescent="0.25">
      <c r="A368">
        <v>1103</v>
      </c>
      <c r="B368" s="2">
        <v>1</v>
      </c>
      <c r="E368" s="1">
        <v>4</v>
      </c>
    </row>
    <row r="369" spans="1:5" x14ac:dyDescent="0.25">
      <c r="A369">
        <v>1104</v>
      </c>
      <c r="B369" s="2">
        <v>1</v>
      </c>
      <c r="E369" s="1">
        <v>4</v>
      </c>
    </row>
    <row r="370" spans="1:5" x14ac:dyDescent="0.25">
      <c r="A370">
        <v>1105</v>
      </c>
      <c r="B370" s="2">
        <v>1</v>
      </c>
      <c r="E370" s="1">
        <v>4</v>
      </c>
    </row>
    <row r="371" spans="1:5" x14ac:dyDescent="0.25">
      <c r="A371">
        <v>1106</v>
      </c>
      <c r="B371" s="2">
        <v>1</v>
      </c>
      <c r="C371" s="4">
        <v>2</v>
      </c>
      <c r="E371" s="1">
        <v>4</v>
      </c>
    </row>
    <row r="372" spans="1:5" x14ac:dyDescent="0.25">
      <c r="A372">
        <v>1107</v>
      </c>
      <c r="B372" s="2">
        <v>1</v>
      </c>
      <c r="C372" s="4">
        <v>2</v>
      </c>
      <c r="E372" s="1">
        <v>4</v>
      </c>
    </row>
    <row r="373" spans="1:5" x14ac:dyDescent="0.25">
      <c r="A373">
        <v>1108</v>
      </c>
      <c r="C373" s="4">
        <v>2</v>
      </c>
      <c r="E373" s="1">
        <v>4</v>
      </c>
    </row>
    <row r="374" spans="1:5" x14ac:dyDescent="0.25">
      <c r="A374">
        <v>1109</v>
      </c>
      <c r="C374" s="4">
        <v>2</v>
      </c>
      <c r="E374" s="1">
        <v>4</v>
      </c>
    </row>
    <row r="375" spans="1:5" x14ac:dyDescent="0.25">
      <c r="A375">
        <v>1110</v>
      </c>
      <c r="C375" s="4">
        <v>2</v>
      </c>
      <c r="D375" s="3">
        <v>3</v>
      </c>
      <c r="E375" s="1">
        <v>4</v>
      </c>
    </row>
    <row r="376" spans="1:5" x14ac:dyDescent="0.25">
      <c r="A376">
        <v>1111</v>
      </c>
      <c r="C376" s="4">
        <v>2</v>
      </c>
      <c r="D376" s="3">
        <v>3</v>
      </c>
      <c r="E376" s="1">
        <v>4</v>
      </c>
    </row>
    <row r="377" spans="1:5" x14ac:dyDescent="0.25">
      <c r="A377">
        <v>1112</v>
      </c>
      <c r="C377" s="4">
        <v>2</v>
      </c>
      <c r="D377" s="3">
        <v>3</v>
      </c>
      <c r="E377" s="1">
        <v>4</v>
      </c>
    </row>
    <row r="378" spans="1:5" x14ac:dyDescent="0.25">
      <c r="A378">
        <v>1113</v>
      </c>
      <c r="C378" s="4">
        <v>2</v>
      </c>
      <c r="D378" s="3">
        <v>3</v>
      </c>
      <c r="E378" s="1">
        <v>4</v>
      </c>
    </row>
    <row r="379" spans="1:5" x14ac:dyDescent="0.25">
      <c r="A379">
        <v>1114</v>
      </c>
      <c r="C379" s="4">
        <v>2</v>
      </c>
      <c r="D379" s="3">
        <v>3</v>
      </c>
      <c r="E379" s="1">
        <v>4</v>
      </c>
    </row>
    <row r="380" spans="1:5" x14ac:dyDescent="0.25">
      <c r="A380">
        <v>1115</v>
      </c>
      <c r="C380" s="4">
        <v>2</v>
      </c>
      <c r="D380" s="3">
        <v>3</v>
      </c>
      <c r="E380" s="1">
        <v>4</v>
      </c>
    </row>
    <row r="381" spans="1:5" x14ac:dyDescent="0.25">
      <c r="A381">
        <v>1116</v>
      </c>
      <c r="C381" s="4">
        <v>2</v>
      </c>
      <c r="D381" s="3">
        <v>3</v>
      </c>
      <c r="E381" s="1">
        <v>4</v>
      </c>
    </row>
    <row r="382" spans="1:5" x14ac:dyDescent="0.25">
      <c r="A382">
        <v>1117</v>
      </c>
      <c r="C382" s="4">
        <v>2</v>
      </c>
      <c r="D382" s="3">
        <v>3</v>
      </c>
      <c r="E382" s="1">
        <v>4</v>
      </c>
    </row>
    <row r="383" spans="1:5" x14ac:dyDescent="0.25">
      <c r="A383">
        <v>1118</v>
      </c>
      <c r="C383" s="4">
        <v>2</v>
      </c>
      <c r="D383" s="3">
        <v>3</v>
      </c>
      <c r="E383" s="1">
        <v>4</v>
      </c>
    </row>
    <row r="384" spans="1:5" x14ac:dyDescent="0.25">
      <c r="A384">
        <v>1119</v>
      </c>
      <c r="C384" s="4">
        <v>2</v>
      </c>
      <c r="D384" s="3">
        <v>3</v>
      </c>
      <c r="E384" s="1">
        <v>4</v>
      </c>
    </row>
    <row r="385" spans="1:5" x14ac:dyDescent="0.25">
      <c r="A385">
        <v>1120</v>
      </c>
      <c r="C385" s="4">
        <v>2</v>
      </c>
      <c r="D385" s="3">
        <v>3</v>
      </c>
      <c r="E385" s="1">
        <v>4</v>
      </c>
    </row>
    <row r="386" spans="1:5" x14ac:dyDescent="0.25">
      <c r="A386">
        <v>1121</v>
      </c>
      <c r="C386" s="4">
        <v>2</v>
      </c>
      <c r="D386" s="3">
        <v>3</v>
      </c>
      <c r="E386" s="1">
        <v>4</v>
      </c>
    </row>
    <row r="387" spans="1:5" x14ac:dyDescent="0.25">
      <c r="A387">
        <v>1122</v>
      </c>
      <c r="C387" s="4">
        <v>2</v>
      </c>
      <c r="D387" s="3">
        <v>3</v>
      </c>
      <c r="E387" s="1">
        <v>4</v>
      </c>
    </row>
    <row r="388" spans="1:5" x14ac:dyDescent="0.25">
      <c r="A388">
        <v>1123</v>
      </c>
      <c r="C388" s="4">
        <v>2</v>
      </c>
      <c r="D388" s="3">
        <v>3</v>
      </c>
      <c r="E388" s="1">
        <v>4</v>
      </c>
    </row>
    <row r="389" spans="1:5" x14ac:dyDescent="0.25">
      <c r="A389">
        <v>1124</v>
      </c>
      <c r="C389" s="4">
        <v>2</v>
      </c>
      <c r="D389" s="3">
        <v>3</v>
      </c>
      <c r="E389" s="1">
        <v>4</v>
      </c>
    </row>
    <row r="390" spans="1:5" x14ac:dyDescent="0.25">
      <c r="A390">
        <v>1125</v>
      </c>
      <c r="C390" s="4">
        <v>2</v>
      </c>
      <c r="D390" s="3">
        <v>3</v>
      </c>
      <c r="E390" s="1">
        <v>4</v>
      </c>
    </row>
    <row r="391" spans="1:5" x14ac:dyDescent="0.25">
      <c r="A391">
        <v>1126</v>
      </c>
      <c r="C391" s="4">
        <v>2</v>
      </c>
      <c r="D391" s="3">
        <v>3</v>
      </c>
      <c r="E391" s="1">
        <v>4</v>
      </c>
    </row>
    <row r="392" spans="1:5" x14ac:dyDescent="0.25">
      <c r="A392">
        <v>1127</v>
      </c>
      <c r="B392" s="2">
        <v>1</v>
      </c>
      <c r="C392" s="4">
        <v>2</v>
      </c>
      <c r="D392" s="3">
        <v>3</v>
      </c>
    </row>
    <row r="393" spans="1:5" x14ac:dyDescent="0.25">
      <c r="A393">
        <v>1128</v>
      </c>
      <c r="B393" s="2">
        <v>1</v>
      </c>
      <c r="C393" s="4">
        <v>2</v>
      </c>
      <c r="D393" s="3">
        <v>3</v>
      </c>
    </row>
    <row r="394" spans="1:5" x14ac:dyDescent="0.25">
      <c r="A394">
        <v>1129</v>
      </c>
      <c r="B394" s="2">
        <v>1</v>
      </c>
      <c r="D394" s="3">
        <v>3</v>
      </c>
    </row>
    <row r="395" spans="1:5" x14ac:dyDescent="0.25">
      <c r="A395">
        <v>1130</v>
      </c>
      <c r="B395" s="2">
        <v>1</v>
      </c>
      <c r="D395" s="3">
        <v>3</v>
      </c>
    </row>
    <row r="396" spans="1:5" x14ac:dyDescent="0.25">
      <c r="A396">
        <v>1131</v>
      </c>
      <c r="B396" s="2">
        <v>1</v>
      </c>
      <c r="D396" s="3">
        <v>3</v>
      </c>
    </row>
    <row r="397" spans="1:5" x14ac:dyDescent="0.25">
      <c r="A397">
        <v>1132</v>
      </c>
      <c r="B397" s="2">
        <v>1</v>
      </c>
      <c r="D397" s="3">
        <v>3</v>
      </c>
    </row>
    <row r="398" spans="1:5" x14ac:dyDescent="0.25">
      <c r="A398">
        <v>1133</v>
      </c>
      <c r="B398" s="2">
        <v>1</v>
      </c>
      <c r="D398" s="3">
        <v>3</v>
      </c>
    </row>
    <row r="399" spans="1:5" x14ac:dyDescent="0.25">
      <c r="A399">
        <v>1134</v>
      </c>
      <c r="B399" s="2">
        <v>1</v>
      </c>
      <c r="D399" s="3">
        <v>3</v>
      </c>
    </row>
    <row r="400" spans="1:5" x14ac:dyDescent="0.25">
      <c r="A400">
        <v>1135</v>
      </c>
      <c r="B400" s="2">
        <v>1</v>
      </c>
      <c r="D400" s="3">
        <v>3</v>
      </c>
    </row>
    <row r="401" spans="1:4" x14ac:dyDescent="0.25">
      <c r="A401">
        <v>1136</v>
      </c>
      <c r="B401" s="2">
        <v>1</v>
      </c>
      <c r="D401" s="3">
        <v>3</v>
      </c>
    </row>
    <row r="402" spans="1:4" x14ac:dyDescent="0.25">
      <c r="A402">
        <v>1137</v>
      </c>
      <c r="B402" s="2">
        <v>1</v>
      </c>
      <c r="D402" s="3">
        <v>3</v>
      </c>
    </row>
    <row r="403" spans="1:4" x14ac:dyDescent="0.25">
      <c r="A403">
        <v>1138</v>
      </c>
      <c r="B403" s="2">
        <v>1</v>
      </c>
      <c r="D403" s="3">
        <v>3</v>
      </c>
    </row>
    <row r="404" spans="1:4" x14ac:dyDescent="0.25">
      <c r="A404">
        <v>1139</v>
      </c>
      <c r="B404" s="2">
        <v>1</v>
      </c>
      <c r="D404" s="3">
        <v>3</v>
      </c>
    </row>
    <row r="405" spans="1:4" x14ac:dyDescent="0.25">
      <c r="A405">
        <v>1140</v>
      </c>
      <c r="B405" s="2">
        <v>1</v>
      </c>
      <c r="D405" s="3">
        <v>3</v>
      </c>
    </row>
    <row r="406" spans="1:4" x14ac:dyDescent="0.25">
      <c r="A406">
        <v>1141</v>
      </c>
      <c r="B406" s="2">
        <v>1</v>
      </c>
      <c r="D406" s="3">
        <v>3</v>
      </c>
    </row>
    <row r="407" spans="1:4" x14ac:dyDescent="0.25">
      <c r="A407">
        <v>1142</v>
      </c>
      <c r="B407" s="2">
        <v>1</v>
      </c>
      <c r="D407" s="3">
        <v>3</v>
      </c>
    </row>
    <row r="408" spans="1:4" x14ac:dyDescent="0.25">
      <c r="A408">
        <v>1143</v>
      </c>
      <c r="B408" s="2">
        <v>1</v>
      </c>
      <c r="D408" s="3">
        <v>3</v>
      </c>
    </row>
    <row r="409" spans="1:4" x14ac:dyDescent="0.25">
      <c r="A409">
        <v>1144</v>
      </c>
      <c r="B409" s="2">
        <v>1</v>
      </c>
      <c r="D409" s="3">
        <v>3</v>
      </c>
    </row>
    <row r="410" spans="1:4" x14ac:dyDescent="0.25">
      <c r="A410">
        <v>1145</v>
      </c>
      <c r="B410" s="2">
        <v>1</v>
      </c>
      <c r="D410" s="3">
        <v>3</v>
      </c>
    </row>
    <row r="411" spans="1:4" x14ac:dyDescent="0.25">
      <c r="A411">
        <v>1146</v>
      </c>
      <c r="B411" s="2">
        <v>1</v>
      </c>
      <c r="D411" s="3">
        <v>3</v>
      </c>
    </row>
    <row r="412" spans="1:4" x14ac:dyDescent="0.25">
      <c r="A412">
        <v>1147</v>
      </c>
      <c r="B412" s="2">
        <v>1</v>
      </c>
      <c r="D412" s="3">
        <v>3</v>
      </c>
    </row>
    <row r="413" spans="1:4" x14ac:dyDescent="0.25">
      <c r="A413">
        <v>1148</v>
      </c>
      <c r="B413" s="2">
        <v>1</v>
      </c>
      <c r="D413" s="3">
        <v>3</v>
      </c>
    </row>
    <row r="414" spans="1:4" x14ac:dyDescent="0.25">
      <c r="A414">
        <v>1149</v>
      </c>
      <c r="B414" s="2">
        <v>1</v>
      </c>
      <c r="D414" s="3">
        <v>3</v>
      </c>
    </row>
    <row r="415" spans="1:4" x14ac:dyDescent="0.25">
      <c r="A415">
        <v>1150</v>
      </c>
      <c r="B415" s="2">
        <v>1</v>
      </c>
      <c r="D415" s="3">
        <v>3</v>
      </c>
    </row>
    <row r="416" spans="1:4" x14ac:dyDescent="0.25">
      <c r="A416">
        <v>1151</v>
      </c>
      <c r="B416" s="2">
        <v>1</v>
      </c>
    </row>
    <row r="417" spans="1:6" x14ac:dyDescent="0.25">
      <c r="A417">
        <v>1152</v>
      </c>
      <c r="B417" s="2">
        <v>1</v>
      </c>
    </row>
    <row r="418" spans="1:6" x14ac:dyDescent="0.25">
      <c r="A418">
        <v>1153</v>
      </c>
      <c r="B418" s="2">
        <v>1</v>
      </c>
      <c r="E418" s="1">
        <v>4</v>
      </c>
    </row>
    <row r="419" spans="1:6" x14ac:dyDescent="0.25">
      <c r="A419">
        <v>1154</v>
      </c>
      <c r="B419" s="2">
        <v>1</v>
      </c>
      <c r="E419" s="1">
        <v>4</v>
      </c>
    </row>
    <row r="420" spans="1:6" x14ac:dyDescent="0.25">
      <c r="A420">
        <v>1155</v>
      </c>
      <c r="B420" s="2">
        <v>1</v>
      </c>
      <c r="C420" s="4">
        <v>2</v>
      </c>
      <c r="E420" s="1">
        <v>4</v>
      </c>
    </row>
    <row r="421" spans="1:6" x14ac:dyDescent="0.25">
      <c r="A421">
        <v>1156</v>
      </c>
      <c r="B421" s="2">
        <v>1</v>
      </c>
      <c r="C421" s="4">
        <v>2</v>
      </c>
      <c r="E421" s="1">
        <v>4</v>
      </c>
    </row>
    <row r="422" spans="1:6" x14ac:dyDescent="0.25">
      <c r="A422">
        <v>1157</v>
      </c>
      <c r="B422" s="2">
        <v>1</v>
      </c>
      <c r="C422" s="4">
        <v>2</v>
      </c>
      <c r="E422" s="1">
        <v>4</v>
      </c>
    </row>
    <row r="423" spans="1:6" x14ac:dyDescent="0.25">
      <c r="A423">
        <v>1158</v>
      </c>
      <c r="B423" s="2">
        <v>1</v>
      </c>
      <c r="C423" s="4">
        <v>2</v>
      </c>
      <c r="E423" s="1">
        <v>4</v>
      </c>
    </row>
    <row r="424" spans="1:6" x14ac:dyDescent="0.25">
      <c r="A424">
        <v>1159</v>
      </c>
      <c r="B424" s="2">
        <v>1</v>
      </c>
      <c r="C424" s="4">
        <v>2</v>
      </c>
      <c r="E424" s="1">
        <v>4</v>
      </c>
    </row>
    <row r="425" spans="1:6" x14ac:dyDescent="0.25">
      <c r="A425">
        <v>1160</v>
      </c>
      <c r="B425" s="2">
        <v>1</v>
      </c>
      <c r="C425" s="4">
        <v>2</v>
      </c>
      <c r="E425" s="1">
        <v>4</v>
      </c>
    </row>
    <row r="426" spans="1:6" x14ac:dyDescent="0.25">
      <c r="A426">
        <v>1161</v>
      </c>
      <c r="B426" s="2">
        <v>1</v>
      </c>
      <c r="C426" s="4">
        <v>2</v>
      </c>
      <c r="E426" s="1">
        <v>4</v>
      </c>
    </row>
    <row r="427" spans="1:6" x14ac:dyDescent="0.25">
      <c r="A427">
        <v>1162</v>
      </c>
      <c r="B427" s="2">
        <v>1</v>
      </c>
      <c r="C427" s="4">
        <v>2</v>
      </c>
      <c r="E427" s="1">
        <v>4</v>
      </c>
    </row>
    <row r="428" spans="1:6" x14ac:dyDescent="0.25">
      <c r="A428">
        <v>1163</v>
      </c>
      <c r="B428" s="2">
        <v>1</v>
      </c>
      <c r="C428" s="4">
        <v>2</v>
      </c>
      <c r="E428" s="1">
        <v>4</v>
      </c>
    </row>
    <row r="429" spans="1:6" x14ac:dyDescent="0.25">
      <c r="A429">
        <v>1164</v>
      </c>
      <c r="C429" s="4">
        <v>2</v>
      </c>
      <c r="E429" s="1">
        <v>4</v>
      </c>
    </row>
    <row r="430" spans="1:6" x14ac:dyDescent="0.25">
      <c r="A430">
        <v>1165</v>
      </c>
      <c r="F430" t="s">
        <v>22</v>
      </c>
    </row>
    <row r="431" spans="1:6" x14ac:dyDescent="0.25">
      <c r="A431">
        <v>2083</v>
      </c>
    </row>
    <row r="432" spans="1:6" x14ac:dyDescent="0.25">
      <c r="A432">
        <v>2084</v>
      </c>
    </row>
    <row r="433" spans="1:6" x14ac:dyDescent="0.25">
      <c r="A433">
        <v>2085</v>
      </c>
      <c r="F433" t="s">
        <v>22</v>
      </c>
    </row>
    <row r="434" spans="1:6" x14ac:dyDescent="0.25">
      <c r="A434">
        <v>2086</v>
      </c>
    </row>
    <row r="435" spans="1:6" x14ac:dyDescent="0.25">
      <c r="A435">
        <v>2087</v>
      </c>
      <c r="B435" s="2">
        <v>1</v>
      </c>
      <c r="E435" s="1">
        <v>4</v>
      </c>
    </row>
    <row r="436" spans="1:6" x14ac:dyDescent="0.25">
      <c r="A436">
        <v>2088</v>
      </c>
      <c r="B436" s="2">
        <v>1</v>
      </c>
      <c r="E436" s="1">
        <v>4</v>
      </c>
    </row>
    <row r="437" spans="1:6" x14ac:dyDescent="0.25">
      <c r="A437">
        <v>2089</v>
      </c>
      <c r="B437" s="2">
        <v>1</v>
      </c>
      <c r="E437" s="1">
        <v>4</v>
      </c>
    </row>
    <row r="438" spans="1:6" x14ac:dyDescent="0.25">
      <c r="A438">
        <v>2090</v>
      </c>
      <c r="B438" s="2">
        <v>1</v>
      </c>
      <c r="E438" s="1">
        <v>4</v>
      </c>
    </row>
    <row r="439" spans="1:6" x14ac:dyDescent="0.25">
      <c r="A439">
        <v>2091</v>
      </c>
      <c r="B439" s="2">
        <v>1</v>
      </c>
      <c r="E439" s="1">
        <v>4</v>
      </c>
    </row>
    <row r="440" spans="1:6" x14ac:dyDescent="0.25">
      <c r="A440">
        <v>2092</v>
      </c>
      <c r="B440" s="2">
        <v>1</v>
      </c>
      <c r="E440" s="1">
        <v>4</v>
      </c>
    </row>
    <row r="441" spans="1:6" x14ac:dyDescent="0.25">
      <c r="A441">
        <v>2093</v>
      </c>
      <c r="B441" s="2">
        <v>1</v>
      </c>
      <c r="E441" s="1">
        <v>4</v>
      </c>
    </row>
    <row r="442" spans="1:6" x14ac:dyDescent="0.25">
      <c r="A442">
        <v>2094</v>
      </c>
      <c r="B442" s="2">
        <v>1</v>
      </c>
      <c r="E442" s="1">
        <v>4</v>
      </c>
    </row>
    <row r="443" spans="1:6" x14ac:dyDescent="0.25">
      <c r="A443">
        <v>2095</v>
      </c>
      <c r="B443" s="2">
        <v>1</v>
      </c>
      <c r="E443" s="1">
        <v>4</v>
      </c>
    </row>
    <row r="444" spans="1:6" x14ac:dyDescent="0.25">
      <c r="A444">
        <v>2096</v>
      </c>
      <c r="B444" s="2">
        <v>1</v>
      </c>
      <c r="E444" s="1">
        <v>4</v>
      </c>
    </row>
    <row r="445" spans="1:6" x14ac:dyDescent="0.25">
      <c r="A445">
        <v>2097</v>
      </c>
      <c r="B445" s="2">
        <v>1</v>
      </c>
      <c r="E445" s="1">
        <v>4</v>
      </c>
    </row>
    <row r="446" spans="1:6" x14ac:dyDescent="0.25">
      <c r="A446">
        <v>2098</v>
      </c>
      <c r="B446" s="2">
        <v>1</v>
      </c>
      <c r="E446" s="1">
        <v>4</v>
      </c>
    </row>
    <row r="447" spans="1:6" x14ac:dyDescent="0.25">
      <c r="A447">
        <v>2099</v>
      </c>
      <c r="B447" s="2">
        <v>1</v>
      </c>
      <c r="E447" s="1">
        <v>4</v>
      </c>
    </row>
    <row r="448" spans="1:6" x14ac:dyDescent="0.25">
      <c r="A448">
        <v>2100</v>
      </c>
      <c r="B448" s="2">
        <v>1</v>
      </c>
      <c r="E448" s="1">
        <v>4</v>
      </c>
    </row>
    <row r="449" spans="1:5" x14ac:dyDescent="0.25">
      <c r="A449">
        <v>2101</v>
      </c>
      <c r="B449" s="2">
        <v>1</v>
      </c>
      <c r="E449" s="1">
        <v>4</v>
      </c>
    </row>
    <row r="450" spans="1:5" x14ac:dyDescent="0.25">
      <c r="A450">
        <v>2102</v>
      </c>
      <c r="B450" s="2">
        <v>1</v>
      </c>
      <c r="E450" s="1">
        <v>4</v>
      </c>
    </row>
    <row r="451" spans="1:5" x14ac:dyDescent="0.25">
      <c r="A451">
        <v>2103</v>
      </c>
      <c r="B451" s="2">
        <v>1</v>
      </c>
      <c r="E451" s="1">
        <v>4</v>
      </c>
    </row>
    <row r="452" spans="1:5" x14ac:dyDescent="0.25">
      <c r="A452">
        <v>2104</v>
      </c>
      <c r="E452" s="1">
        <v>4</v>
      </c>
    </row>
    <row r="453" spans="1:5" x14ac:dyDescent="0.25">
      <c r="A453">
        <v>2105</v>
      </c>
      <c r="C453" s="4">
        <v>2</v>
      </c>
      <c r="E453" s="1">
        <v>4</v>
      </c>
    </row>
    <row r="454" spans="1:5" x14ac:dyDescent="0.25">
      <c r="A454">
        <v>2106</v>
      </c>
      <c r="C454" s="4">
        <v>2</v>
      </c>
      <c r="D454" s="3">
        <v>3</v>
      </c>
      <c r="E454" s="1">
        <v>4</v>
      </c>
    </row>
    <row r="455" spans="1:5" x14ac:dyDescent="0.25">
      <c r="A455">
        <v>2107</v>
      </c>
      <c r="C455" s="4">
        <v>2</v>
      </c>
      <c r="D455" s="3">
        <v>3</v>
      </c>
    </row>
    <row r="456" spans="1:5" x14ac:dyDescent="0.25">
      <c r="A456">
        <v>2108</v>
      </c>
      <c r="C456" s="4">
        <v>2</v>
      </c>
      <c r="D456" s="3">
        <v>3</v>
      </c>
    </row>
    <row r="457" spans="1:5" x14ac:dyDescent="0.25">
      <c r="A457">
        <v>2109</v>
      </c>
      <c r="C457" s="4">
        <v>2</v>
      </c>
      <c r="D457" s="3">
        <v>3</v>
      </c>
    </row>
    <row r="458" spans="1:5" x14ac:dyDescent="0.25">
      <c r="A458">
        <v>2110</v>
      </c>
      <c r="C458" s="4">
        <v>2</v>
      </c>
      <c r="D458" s="3">
        <v>3</v>
      </c>
    </row>
    <row r="459" spans="1:5" x14ac:dyDescent="0.25">
      <c r="A459">
        <v>2111</v>
      </c>
      <c r="C459" s="4">
        <v>2</v>
      </c>
      <c r="D459" s="3">
        <v>3</v>
      </c>
    </row>
    <row r="460" spans="1:5" x14ac:dyDescent="0.25">
      <c r="A460">
        <v>2112</v>
      </c>
      <c r="C460" s="4">
        <v>2</v>
      </c>
      <c r="D460" s="3">
        <v>3</v>
      </c>
    </row>
    <row r="461" spans="1:5" x14ac:dyDescent="0.25">
      <c r="A461">
        <v>2113</v>
      </c>
      <c r="C461" s="4">
        <v>2</v>
      </c>
      <c r="D461" s="3">
        <v>3</v>
      </c>
    </row>
    <row r="462" spans="1:5" x14ac:dyDescent="0.25">
      <c r="A462">
        <v>2114</v>
      </c>
      <c r="C462" s="4">
        <v>2</v>
      </c>
      <c r="D462" s="3">
        <v>3</v>
      </c>
    </row>
    <row r="463" spans="1:5" x14ac:dyDescent="0.25">
      <c r="A463">
        <v>2115</v>
      </c>
      <c r="C463" s="4">
        <v>2</v>
      </c>
      <c r="D463" s="3">
        <v>3</v>
      </c>
    </row>
    <row r="464" spans="1:5" x14ac:dyDescent="0.25">
      <c r="A464">
        <v>2116</v>
      </c>
      <c r="C464" s="4">
        <v>2</v>
      </c>
      <c r="D464" s="3">
        <v>3</v>
      </c>
    </row>
    <row r="465" spans="1:5" x14ac:dyDescent="0.25">
      <c r="A465">
        <v>2117</v>
      </c>
      <c r="C465" s="4">
        <v>2</v>
      </c>
      <c r="D465" s="3">
        <v>3</v>
      </c>
    </row>
    <row r="466" spans="1:5" x14ac:dyDescent="0.25">
      <c r="A466">
        <v>2118</v>
      </c>
      <c r="C466" s="4">
        <v>2</v>
      </c>
      <c r="D466" s="3">
        <v>3</v>
      </c>
    </row>
    <row r="467" spans="1:5" x14ac:dyDescent="0.25">
      <c r="A467">
        <v>2119</v>
      </c>
      <c r="C467" s="4">
        <v>2</v>
      </c>
      <c r="D467" s="3">
        <v>3</v>
      </c>
    </row>
    <row r="468" spans="1:5" x14ac:dyDescent="0.25">
      <c r="A468">
        <v>2120</v>
      </c>
      <c r="C468" s="4">
        <v>2</v>
      </c>
      <c r="D468" s="3">
        <v>3</v>
      </c>
    </row>
    <row r="469" spans="1:5" x14ac:dyDescent="0.25">
      <c r="A469">
        <v>2121</v>
      </c>
      <c r="D469" s="3">
        <v>3</v>
      </c>
    </row>
    <row r="470" spans="1:5" x14ac:dyDescent="0.25">
      <c r="A470">
        <v>2122</v>
      </c>
      <c r="D470" s="3">
        <v>3</v>
      </c>
    </row>
    <row r="471" spans="1:5" x14ac:dyDescent="0.25">
      <c r="A471">
        <v>2123</v>
      </c>
      <c r="D471" s="3">
        <v>3</v>
      </c>
    </row>
    <row r="472" spans="1:5" x14ac:dyDescent="0.25">
      <c r="A472">
        <v>2124</v>
      </c>
      <c r="B472" s="2">
        <v>1</v>
      </c>
    </row>
    <row r="473" spans="1:5" x14ac:dyDescent="0.25">
      <c r="A473">
        <v>2125</v>
      </c>
      <c r="B473" s="2">
        <v>1</v>
      </c>
    </row>
    <row r="474" spans="1:5" x14ac:dyDescent="0.25">
      <c r="A474">
        <v>2126</v>
      </c>
      <c r="B474" s="2">
        <v>1</v>
      </c>
      <c r="E474" s="1">
        <v>4</v>
      </c>
    </row>
    <row r="475" spans="1:5" x14ac:dyDescent="0.25">
      <c r="A475">
        <v>2127</v>
      </c>
      <c r="B475" s="2">
        <v>1</v>
      </c>
      <c r="E475" s="1">
        <v>4</v>
      </c>
    </row>
    <row r="476" spans="1:5" x14ac:dyDescent="0.25">
      <c r="A476">
        <v>2128</v>
      </c>
      <c r="B476" s="2">
        <v>1</v>
      </c>
      <c r="E476" s="1">
        <v>4</v>
      </c>
    </row>
    <row r="477" spans="1:5" x14ac:dyDescent="0.25">
      <c r="A477">
        <v>2129</v>
      </c>
      <c r="B477" s="2">
        <v>1</v>
      </c>
      <c r="E477" s="1">
        <v>4</v>
      </c>
    </row>
    <row r="478" spans="1:5" x14ac:dyDescent="0.25">
      <c r="A478">
        <v>2130</v>
      </c>
      <c r="B478" s="2">
        <v>1</v>
      </c>
      <c r="E478" s="1">
        <v>4</v>
      </c>
    </row>
    <row r="479" spans="1:5" x14ac:dyDescent="0.25">
      <c r="A479">
        <v>2131</v>
      </c>
      <c r="B479" s="2">
        <v>1</v>
      </c>
      <c r="E479" s="1">
        <v>4</v>
      </c>
    </row>
    <row r="480" spans="1:5" x14ac:dyDescent="0.25">
      <c r="A480">
        <v>2132</v>
      </c>
      <c r="B480" s="2">
        <v>1</v>
      </c>
      <c r="E480" s="1">
        <v>4</v>
      </c>
    </row>
    <row r="481" spans="1:5" x14ac:dyDescent="0.25">
      <c r="A481">
        <v>2133</v>
      </c>
      <c r="B481" s="2">
        <v>1</v>
      </c>
      <c r="E481" s="1">
        <v>4</v>
      </c>
    </row>
    <row r="482" spans="1:5" x14ac:dyDescent="0.25">
      <c r="A482">
        <v>2134</v>
      </c>
      <c r="B482" s="2">
        <v>1</v>
      </c>
      <c r="E482" s="1">
        <v>4</v>
      </c>
    </row>
    <row r="483" spans="1:5" x14ac:dyDescent="0.25">
      <c r="A483">
        <v>2135</v>
      </c>
      <c r="B483" s="2">
        <v>1</v>
      </c>
      <c r="E483" s="1">
        <v>4</v>
      </c>
    </row>
    <row r="484" spans="1:5" x14ac:dyDescent="0.25">
      <c r="A484">
        <v>2136</v>
      </c>
      <c r="B484" s="2">
        <v>1</v>
      </c>
      <c r="E484" s="1">
        <v>4</v>
      </c>
    </row>
    <row r="485" spans="1:5" x14ac:dyDescent="0.25">
      <c r="A485">
        <v>2137</v>
      </c>
      <c r="B485" s="2">
        <v>1</v>
      </c>
      <c r="E485" s="1">
        <v>4</v>
      </c>
    </row>
    <row r="486" spans="1:5" x14ac:dyDescent="0.25">
      <c r="A486">
        <v>2138</v>
      </c>
      <c r="B486" s="2">
        <v>1</v>
      </c>
      <c r="E486" s="1">
        <v>4</v>
      </c>
    </row>
    <row r="487" spans="1:5" x14ac:dyDescent="0.25">
      <c r="A487">
        <v>2139</v>
      </c>
      <c r="B487" s="2">
        <v>1</v>
      </c>
      <c r="E487" s="1">
        <v>4</v>
      </c>
    </row>
    <row r="488" spans="1:5" x14ac:dyDescent="0.25">
      <c r="A488">
        <v>2140</v>
      </c>
      <c r="E488" s="1">
        <v>4</v>
      </c>
    </row>
    <row r="489" spans="1:5" x14ac:dyDescent="0.25">
      <c r="A489">
        <v>2141</v>
      </c>
      <c r="C489" s="4">
        <v>2</v>
      </c>
      <c r="E489" s="1">
        <v>4</v>
      </c>
    </row>
    <row r="490" spans="1:5" x14ac:dyDescent="0.25">
      <c r="A490">
        <v>2142</v>
      </c>
      <c r="C490" s="4">
        <v>2</v>
      </c>
      <c r="D490" s="3">
        <v>3</v>
      </c>
      <c r="E490" s="1">
        <v>4</v>
      </c>
    </row>
    <row r="491" spans="1:5" x14ac:dyDescent="0.25">
      <c r="A491">
        <v>2143</v>
      </c>
      <c r="C491" s="4">
        <v>2</v>
      </c>
      <c r="D491" s="3">
        <v>3</v>
      </c>
    </row>
    <row r="492" spans="1:5" x14ac:dyDescent="0.25">
      <c r="A492">
        <v>2144</v>
      </c>
      <c r="C492" s="4">
        <v>2</v>
      </c>
      <c r="D492" s="3">
        <v>3</v>
      </c>
    </row>
    <row r="493" spans="1:5" x14ac:dyDescent="0.25">
      <c r="A493">
        <v>2145</v>
      </c>
      <c r="C493" s="4">
        <v>2</v>
      </c>
      <c r="D493" s="3">
        <v>3</v>
      </c>
    </row>
    <row r="494" spans="1:5" x14ac:dyDescent="0.25">
      <c r="A494">
        <v>2146</v>
      </c>
      <c r="C494" s="4">
        <v>2</v>
      </c>
      <c r="D494" s="3">
        <v>3</v>
      </c>
    </row>
    <row r="495" spans="1:5" x14ac:dyDescent="0.25">
      <c r="A495">
        <v>2147</v>
      </c>
      <c r="C495" s="4">
        <v>2</v>
      </c>
      <c r="D495" s="3">
        <v>3</v>
      </c>
    </row>
    <row r="496" spans="1:5" x14ac:dyDescent="0.25">
      <c r="A496">
        <v>2148</v>
      </c>
      <c r="C496" s="4">
        <v>2</v>
      </c>
      <c r="D496" s="3">
        <v>3</v>
      </c>
    </row>
    <row r="497" spans="1:5" x14ac:dyDescent="0.25">
      <c r="A497">
        <v>2149</v>
      </c>
      <c r="C497" s="4">
        <v>2</v>
      </c>
      <c r="D497" s="3">
        <v>3</v>
      </c>
    </row>
    <row r="498" spans="1:5" x14ac:dyDescent="0.25">
      <c r="A498">
        <v>2150</v>
      </c>
      <c r="C498" s="4">
        <v>2</v>
      </c>
      <c r="D498" s="3">
        <v>3</v>
      </c>
    </row>
    <row r="499" spans="1:5" x14ac:dyDescent="0.25">
      <c r="A499">
        <v>2151</v>
      </c>
      <c r="C499" s="4">
        <v>2</v>
      </c>
      <c r="D499" s="3">
        <v>3</v>
      </c>
    </row>
    <row r="500" spans="1:5" x14ac:dyDescent="0.25">
      <c r="A500">
        <v>2152</v>
      </c>
      <c r="C500" s="4">
        <v>2</v>
      </c>
      <c r="D500" s="3">
        <v>3</v>
      </c>
    </row>
    <row r="501" spans="1:5" x14ac:dyDescent="0.25">
      <c r="A501">
        <v>2153</v>
      </c>
      <c r="C501" s="4">
        <v>2</v>
      </c>
      <c r="D501" s="3">
        <v>3</v>
      </c>
    </row>
    <row r="502" spans="1:5" x14ac:dyDescent="0.25">
      <c r="A502">
        <v>2154</v>
      </c>
      <c r="C502" s="4">
        <v>2</v>
      </c>
      <c r="D502" s="3">
        <v>3</v>
      </c>
    </row>
    <row r="503" spans="1:5" x14ac:dyDescent="0.25">
      <c r="A503">
        <v>2155</v>
      </c>
      <c r="D503" s="3">
        <v>3</v>
      </c>
    </row>
    <row r="504" spans="1:5" x14ac:dyDescent="0.25">
      <c r="A504">
        <v>2156</v>
      </c>
      <c r="D504" s="3">
        <v>3</v>
      </c>
    </row>
    <row r="505" spans="1:5" x14ac:dyDescent="0.25">
      <c r="A505">
        <v>2157</v>
      </c>
      <c r="D505" s="3">
        <v>3</v>
      </c>
    </row>
    <row r="506" spans="1:5" x14ac:dyDescent="0.25">
      <c r="A506">
        <v>2158</v>
      </c>
      <c r="D506" s="3">
        <v>3</v>
      </c>
    </row>
    <row r="507" spans="1:5" x14ac:dyDescent="0.25">
      <c r="A507">
        <v>2159</v>
      </c>
      <c r="B507" s="2">
        <v>1</v>
      </c>
      <c r="D507" s="3">
        <v>3</v>
      </c>
    </row>
    <row r="508" spans="1:5" x14ac:dyDescent="0.25">
      <c r="A508">
        <v>2160</v>
      </c>
      <c r="B508" s="2">
        <v>1</v>
      </c>
    </row>
    <row r="509" spans="1:5" x14ac:dyDescent="0.25">
      <c r="A509">
        <v>2161</v>
      </c>
      <c r="B509" s="2">
        <v>1</v>
      </c>
    </row>
    <row r="510" spans="1:5" x14ac:dyDescent="0.25">
      <c r="A510">
        <v>2162</v>
      </c>
      <c r="B510" s="2">
        <v>1</v>
      </c>
    </row>
    <row r="511" spans="1:5" x14ac:dyDescent="0.25">
      <c r="A511">
        <v>2163</v>
      </c>
      <c r="B511" s="2">
        <v>1</v>
      </c>
      <c r="E511" s="1">
        <v>4</v>
      </c>
    </row>
    <row r="512" spans="1:5" x14ac:dyDescent="0.25">
      <c r="A512">
        <v>2164</v>
      </c>
      <c r="B512" s="2">
        <v>1</v>
      </c>
      <c r="E512" s="1">
        <v>4</v>
      </c>
    </row>
    <row r="513" spans="1:5" x14ac:dyDescent="0.25">
      <c r="A513">
        <v>2165</v>
      </c>
      <c r="B513" s="2">
        <v>1</v>
      </c>
      <c r="E513" s="1">
        <v>4</v>
      </c>
    </row>
    <row r="514" spans="1:5" x14ac:dyDescent="0.25">
      <c r="A514">
        <v>2166</v>
      </c>
      <c r="B514" s="2">
        <v>1</v>
      </c>
      <c r="E514" s="1">
        <v>4</v>
      </c>
    </row>
    <row r="515" spans="1:5" x14ac:dyDescent="0.25">
      <c r="A515">
        <v>2167</v>
      </c>
      <c r="B515" s="2">
        <v>1</v>
      </c>
      <c r="E515" s="1">
        <v>4</v>
      </c>
    </row>
    <row r="516" spans="1:5" x14ac:dyDescent="0.25">
      <c r="A516">
        <v>2168</v>
      </c>
      <c r="B516" s="2">
        <v>1</v>
      </c>
      <c r="E516" s="1">
        <v>4</v>
      </c>
    </row>
    <row r="517" spans="1:5" x14ac:dyDescent="0.25">
      <c r="A517">
        <v>2169</v>
      </c>
      <c r="B517" s="2">
        <v>1</v>
      </c>
      <c r="E517" s="1">
        <v>4</v>
      </c>
    </row>
    <row r="518" spans="1:5" x14ac:dyDescent="0.25">
      <c r="A518">
        <v>2170</v>
      </c>
      <c r="B518" s="2">
        <v>1</v>
      </c>
      <c r="E518" s="1">
        <v>4</v>
      </c>
    </row>
    <row r="519" spans="1:5" x14ac:dyDescent="0.25">
      <c r="A519">
        <v>2171</v>
      </c>
      <c r="B519" s="2">
        <v>1</v>
      </c>
      <c r="E519" s="1">
        <v>4</v>
      </c>
    </row>
    <row r="520" spans="1:5" x14ac:dyDescent="0.25">
      <c r="A520">
        <v>2172</v>
      </c>
      <c r="B520" s="2">
        <v>1</v>
      </c>
      <c r="E520" s="1">
        <v>4</v>
      </c>
    </row>
    <row r="521" spans="1:5" x14ac:dyDescent="0.25">
      <c r="A521">
        <v>2173</v>
      </c>
      <c r="B521" s="2">
        <v>1</v>
      </c>
      <c r="E521" s="1">
        <v>4</v>
      </c>
    </row>
    <row r="522" spans="1:5" x14ac:dyDescent="0.25">
      <c r="A522">
        <v>2174</v>
      </c>
      <c r="B522" s="2">
        <v>1</v>
      </c>
      <c r="E522" s="1">
        <v>4</v>
      </c>
    </row>
    <row r="523" spans="1:5" x14ac:dyDescent="0.25">
      <c r="A523">
        <v>2175</v>
      </c>
      <c r="E523" s="1">
        <v>4</v>
      </c>
    </row>
    <row r="524" spans="1:5" x14ac:dyDescent="0.25">
      <c r="A524">
        <v>2176</v>
      </c>
      <c r="E524" s="1">
        <v>4</v>
      </c>
    </row>
    <row r="525" spans="1:5" x14ac:dyDescent="0.25">
      <c r="A525">
        <v>2177</v>
      </c>
      <c r="C525" s="4">
        <v>2</v>
      </c>
      <c r="E525" s="1">
        <v>4</v>
      </c>
    </row>
    <row r="526" spans="1:5" x14ac:dyDescent="0.25">
      <c r="A526">
        <v>2178</v>
      </c>
      <c r="C526" s="4">
        <v>2</v>
      </c>
      <c r="D526" s="3">
        <v>3</v>
      </c>
      <c r="E526" s="1">
        <v>4</v>
      </c>
    </row>
    <row r="527" spans="1:5" x14ac:dyDescent="0.25">
      <c r="A527">
        <v>2179</v>
      </c>
      <c r="C527" s="4">
        <v>2</v>
      </c>
      <c r="D527" s="3">
        <v>3</v>
      </c>
      <c r="E527" s="1">
        <v>4</v>
      </c>
    </row>
    <row r="528" spans="1:5" x14ac:dyDescent="0.25">
      <c r="A528">
        <v>2180</v>
      </c>
      <c r="C528" s="4">
        <v>2</v>
      </c>
      <c r="D528" s="3">
        <v>3</v>
      </c>
      <c r="E528" s="1">
        <v>4</v>
      </c>
    </row>
    <row r="529" spans="1:4" x14ac:dyDescent="0.25">
      <c r="A529">
        <v>2181</v>
      </c>
      <c r="C529" s="4">
        <v>2</v>
      </c>
      <c r="D529" s="3">
        <v>3</v>
      </c>
    </row>
    <row r="530" spans="1:4" x14ac:dyDescent="0.25">
      <c r="A530">
        <v>2182</v>
      </c>
      <c r="C530" s="4">
        <v>2</v>
      </c>
      <c r="D530" s="3">
        <v>3</v>
      </c>
    </row>
    <row r="531" spans="1:4" x14ac:dyDescent="0.25">
      <c r="A531">
        <v>2183</v>
      </c>
      <c r="C531" s="4">
        <v>2</v>
      </c>
      <c r="D531" s="3">
        <v>3</v>
      </c>
    </row>
    <row r="532" spans="1:4" x14ac:dyDescent="0.25">
      <c r="A532">
        <v>2184</v>
      </c>
      <c r="C532" s="4">
        <v>2</v>
      </c>
      <c r="D532" s="3">
        <v>3</v>
      </c>
    </row>
    <row r="533" spans="1:4" x14ac:dyDescent="0.25">
      <c r="A533">
        <v>2185</v>
      </c>
      <c r="C533" s="4">
        <v>2</v>
      </c>
      <c r="D533" s="3">
        <v>3</v>
      </c>
    </row>
    <row r="534" spans="1:4" x14ac:dyDescent="0.25">
      <c r="A534">
        <v>2186</v>
      </c>
      <c r="C534" s="4">
        <v>2</v>
      </c>
      <c r="D534" s="3">
        <v>3</v>
      </c>
    </row>
    <row r="535" spans="1:4" x14ac:dyDescent="0.25">
      <c r="A535">
        <v>2187</v>
      </c>
      <c r="C535" s="4">
        <v>2</v>
      </c>
      <c r="D535" s="3">
        <v>3</v>
      </c>
    </row>
    <row r="536" spans="1:4" x14ac:dyDescent="0.25">
      <c r="A536">
        <v>2188</v>
      </c>
      <c r="C536" s="4">
        <v>2</v>
      </c>
      <c r="D536" s="3">
        <v>3</v>
      </c>
    </row>
    <row r="537" spans="1:4" x14ac:dyDescent="0.25">
      <c r="A537">
        <v>2189</v>
      </c>
      <c r="C537" s="4">
        <v>2</v>
      </c>
      <c r="D537" s="3">
        <v>3</v>
      </c>
    </row>
    <row r="538" spans="1:4" x14ac:dyDescent="0.25">
      <c r="A538">
        <v>2190</v>
      </c>
      <c r="C538" s="4">
        <v>2</v>
      </c>
      <c r="D538" s="3">
        <v>3</v>
      </c>
    </row>
    <row r="539" spans="1:4" x14ac:dyDescent="0.25">
      <c r="A539">
        <v>2191</v>
      </c>
      <c r="C539" s="4">
        <v>2</v>
      </c>
      <c r="D539" s="3">
        <v>3</v>
      </c>
    </row>
    <row r="540" spans="1:4" x14ac:dyDescent="0.25">
      <c r="A540">
        <v>2192</v>
      </c>
      <c r="C540" s="4">
        <v>2</v>
      </c>
      <c r="D540" s="3">
        <v>3</v>
      </c>
    </row>
    <row r="541" spans="1:4" x14ac:dyDescent="0.25">
      <c r="A541">
        <v>2193</v>
      </c>
      <c r="D541" s="3">
        <v>3</v>
      </c>
    </row>
    <row r="542" spans="1:4" x14ac:dyDescent="0.25">
      <c r="A542">
        <v>2194</v>
      </c>
      <c r="D542" s="3">
        <v>3</v>
      </c>
    </row>
    <row r="543" spans="1:4" x14ac:dyDescent="0.25">
      <c r="A543">
        <v>2195</v>
      </c>
      <c r="B543" s="2">
        <v>1</v>
      </c>
      <c r="D543" s="3">
        <v>3</v>
      </c>
    </row>
    <row r="544" spans="1:4" x14ac:dyDescent="0.25">
      <c r="A544">
        <v>2196</v>
      </c>
      <c r="B544" s="2">
        <v>1</v>
      </c>
      <c r="D544" s="3">
        <v>3</v>
      </c>
    </row>
    <row r="545" spans="1:5" x14ac:dyDescent="0.25">
      <c r="A545">
        <v>2197</v>
      </c>
      <c r="B545" s="2">
        <v>1</v>
      </c>
      <c r="D545" s="3">
        <v>3</v>
      </c>
    </row>
    <row r="546" spans="1:5" x14ac:dyDescent="0.25">
      <c r="A546">
        <v>2198</v>
      </c>
      <c r="B546" s="2">
        <v>1</v>
      </c>
    </row>
    <row r="547" spans="1:5" x14ac:dyDescent="0.25">
      <c r="A547">
        <v>2199</v>
      </c>
      <c r="B547" s="2">
        <v>1</v>
      </c>
    </row>
    <row r="548" spans="1:5" x14ac:dyDescent="0.25">
      <c r="A548">
        <v>2200</v>
      </c>
      <c r="B548" s="2">
        <v>1</v>
      </c>
    </row>
    <row r="549" spans="1:5" x14ac:dyDescent="0.25">
      <c r="A549">
        <v>2201</v>
      </c>
      <c r="B549" s="2">
        <v>1</v>
      </c>
    </row>
    <row r="550" spans="1:5" x14ac:dyDescent="0.25">
      <c r="A550">
        <v>2202</v>
      </c>
      <c r="B550" s="2">
        <v>1</v>
      </c>
      <c r="E550" s="1">
        <v>4</v>
      </c>
    </row>
    <row r="551" spans="1:5" x14ac:dyDescent="0.25">
      <c r="A551">
        <v>2203</v>
      </c>
      <c r="B551" s="2">
        <v>1</v>
      </c>
      <c r="E551" s="1">
        <v>4</v>
      </c>
    </row>
    <row r="552" spans="1:5" x14ac:dyDescent="0.25">
      <c r="A552">
        <v>2204</v>
      </c>
      <c r="B552" s="2">
        <v>1</v>
      </c>
      <c r="E552" s="1">
        <v>4</v>
      </c>
    </row>
    <row r="553" spans="1:5" x14ac:dyDescent="0.25">
      <c r="A553">
        <v>2205</v>
      </c>
      <c r="B553" s="2">
        <v>1</v>
      </c>
      <c r="E553" s="1">
        <v>4</v>
      </c>
    </row>
    <row r="554" spans="1:5" x14ac:dyDescent="0.25">
      <c r="A554">
        <v>2206</v>
      </c>
      <c r="B554" s="2">
        <v>1</v>
      </c>
      <c r="E554" s="1">
        <v>4</v>
      </c>
    </row>
    <row r="555" spans="1:5" x14ac:dyDescent="0.25">
      <c r="A555">
        <v>2207</v>
      </c>
      <c r="B555" s="2">
        <v>1</v>
      </c>
      <c r="E555" s="1">
        <v>4</v>
      </c>
    </row>
    <row r="556" spans="1:5" x14ac:dyDescent="0.25">
      <c r="A556">
        <v>2208</v>
      </c>
      <c r="B556" s="2">
        <v>1</v>
      </c>
      <c r="E556" s="1">
        <v>4</v>
      </c>
    </row>
    <row r="557" spans="1:5" x14ac:dyDescent="0.25">
      <c r="A557">
        <v>2209</v>
      </c>
      <c r="B557" s="2">
        <v>1</v>
      </c>
      <c r="E557" s="1">
        <v>4</v>
      </c>
    </row>
    <row r="558" spans="1:5" x14ac:dyDescent="0.25">
      <c r="A558">
        <v>2210</v>
      </c>
      <c r="B558" s="2">
        <v>1</v>
      </c>
      <c r="E558" s="1">
        <v>4</v>
      </c>
    </row>
    <row r="559" spans="1:5" x14ac:dyDescent="0.25">
      <c r="A559">
        <v>2211</v>
      </c>
      <c r="B559" s="2">
        <v>1</v>
      </c>
      <c r="E559" s="1">
        <v>4</v>
      </c>
    </row>
    <row r="560" spans="1:5" x14ac:dyDescent="0.25">
      <c r="A560">
        <v>2212</v>
      </c>
      <c r="B560" s="2">
        <v>1</v>
      </c>
      <c r="E560" s="1">
        <v>4</v>
      </c>
    </row>
    <row r="561" spans="1:5" x14ac:dyDescent="0.25">
      <c r="A561">
        <v>2213</v>
      </c>
      <c r="E561" s="1">
        <v>4</v>
      </c>
    </row>
    <row r="562" spans="1:5" x14ac:dyDescent="0.25">
      <c r="A562">
        <v>2214</v>
      </c>
      <c r="C562" s="4">
        <v>2</v>
      </c>
      <c r="E562" s="1">
        <v>4</v>
      </c>
    </row>
    <row r="563" spans="1:5" x14ac:dyDescent="0.25">
      <c r="A563">
        <v>2215</v>
      </c>
      <c r="C563" s="4">
        <v>2</v>
      </c>
      <c r="D563" s="3">
        <v>3</v>
      </c>
      <c r="E563" s="1">
        <v>4</v>
      </c>
    </row>
    <row r="564" spans="1:5" x14ac:dyDescent="0.25">
      <c r="A564">
        <v>2216</v>
      </c>
      <c r="C564" s="4">
        <v>2</v>
      </c>
      <c r="D564" s="3">
        <v>3</v>
      </c>
      <c r="E564" s="1">
        <v>4</v>
      </c>
    </row>
    <row r="565" spans="1:5" x14ac:dyDescent="0.25">
      <c r="A565">
        <v>2217</v>
      </c>
      <c r="C565" s="4">
        <v>2</v>
      </c>
      <c r="D565" s="3">
        <v>3</v>
      </c>
      <c r="E565" s="1">
        <v>4</v>
      </c>
    </row>
    <row r="566" spans="1:5" x14ac:dyDescent="0.25">
      <c r="A566">
        <v>2218</v>
      </c>
      <c r="C566" s="4">
        <v>2</v>
      </c>
      <c r="D566" s="3">
        <v>3</v>
      </c>
      <c r="E566" s="1">
        <v>4</v>
      </c>
    </row>
    <row r="567" spans="1:5" x14ac:dyDescent="0.25">
      <c r="A567">
        <v>2219</v>
      </c>
      <c r="C567" s="4">
        <v>2</v>
      </c>
      <c r="D567" s="3">
        <v>3</v>
      </c>
      <c r="E567" s="1">
        <v>4</v>
      </c>
    </row>
    <row r="568" spans="1:5" x14ac:dyDescent="0.25">
      <c r="A568">
        <v>2220</v>
      </c>
      <c r="C568" s="4">
        <v>2</v>
      </c>
      <c r="D568" s="3">
        <v>3</v>
      </c>
      <c r="E568" s="1">
        <v>4</v>
      </c>
    </row>
    <row r="569" spans="1:5" x14ac:dyDescent="0.25">
      <c r="A569">
        <v>2221</v>
      </c>
      <c r="C569" s="4">
        <v>2</v>
      </c>
      <c r="D569" s="3">
        <v>3</v>
      </c>
      <c r="E569" s="1">
        <v>4</v>
      </c>
    </row>
    <row r="570" spans="1:5" x14ac:dyDescent="0.25">
      <c r="A570">
        <v>2222</v>
      </c>
      <c r="C570" s="4">
        <v>2</v>
      </c>
      <c r="D570" s="3">
        <v>3</v>
      </c>
    </row>
    <row r="571" spans="1:5" x14ac:dyDescent="0.25">
      <c r="A571">
        <v>2223</v>
      </c>
      <c r="C571" s="4">
        <v>2</v>
      </c>
      <c r="D571" s="3">
        <v>3</v>
      </c>
    </row>
    <row r="572" spans="1:5" x14ac:dyDescent="0.25">
      <c r="A572">
        <v>2224</v>
      </c>
      <c r="C572" s="4">
        <v>2</v>
      </c>
      <c r="D572" s="3">
        <v>3</v>
      </c>
    </row>
    <row r="573" spans="1:5" x14ac:dyDescent="0.25">
      <c r="A573">
        <v>2225</v>
      </c>
      <c r="C573" s="4">
        <v>2</v>
      </c>
      <c r="D573" s="3">
        <v>3</v>
      </c>
    </row>
    <row r="574" spans="1:5" x14ac:dyDescent="0.25">
      <c r="A574">
        <v>2226</v>
      </c>
      <c r="C574" s="4">
        <v>2</v>
      </c>
      <c r="D574" s="3">
        <v>3</v>
      </c>
    </row>
    <row r="575" spans="1:5" x14ac:dyDescent="0.25">
      <c r="A575">
        <v>2227</v>
      </c>
      <c r="C575" s="4">
        <v>2</v>
      </c>
      <c r="D575" s="3">
        <v>3</v>
      </c>
    </row>
    <row r="576" spans="1:5" x14ac:dyDescent="0.25">
      <c r="A576">
        <v>2228</v>
      </c>
      <c r="C576" s="4">
        <v>2</v>
      </c>
      <c r="D576" s="3">
        <v>3</v>
      </c>
    </row>
    <row r="577" spans="1:5" x14ac:dyDescent="0.25">
      <c r="A577">
        <v>2229</v>
      </c>
      <c r="C577" s="4">
        <v>2</v>
      </c>
      <c r="D577" s="3">
        <v>3</v>
      </c>
    </row>
    <row r="578" spans="1:5" x14ac:dyDescent="0.25">
      <c r="A578">
        <v>2230</v>
      </c>
      <c r="C578" s="4">
        <v>2</v>
      </c>
      <c r="D578" s="3">
        <v>3</v>
      </c>
    </row>
    <row r="579" spans="1:5" x14ac:dyDescent="0.25">
      <c r="A579">
        <v>2231</v>
      </c>
      <c r="C579" s="4">
        <v>2</v>
      </c>
      <c r="D579" s="3">
        <v>3</v>
      </c>
    </row>
    <row r="580" spans="1:5" x14ac:dyDescent="0.25">
      <c r="A580">
        <v>2232</v>
      </c>
      <c r="B580" s="2">
        <v>1</v>
      </c>
      <c r="C580" s="4">
        <v>2</v>
      </c>
      <c r="D580" s="3">
        <v>3</v>
      </c>
    </row>
    <row r="581" spans="1:5" x14ac:dyDescent="0.25">
      <c r="A581">
        <v>2233</v>
      </c>
      <c r="B581" s="2">
        <v>1</v>
      </c>
      <c r="D581" s="3">
        <v>3</v>
      </c>
    </row>
    <row r="582" spans="1:5" x14ac:dyDescent="0.25">
      <c r="A582">
        <v>2234</v>
      </c>
      <c r="B582" s="2">
        <v>1</v>
      </c>
      <c r="D582" s="3">
        <v>3</v>
      </c>
    </row>
    <row r="583" spans="1:5" x14ac:dyDescent="0.25">
      <c r="A583">
        <v>2235</v>
      </c>
      <c r="B583" s="2">
        <v>1</v>
      </c>
      <c r="D583" s="3">
        <v>3</v>
      </c>
    </row>
    <row r="584" spans="1:5" x14ac:dyDescent="0.25">
      <c r="A584">
        <v>2236</v>
      </c>
      <c r="B584" s="2">
        <v>1</v>
      </c>
      <c r="D584" s="3">
        <v>3</v>
      </c>
    </row>
    <row r="585" spans="1:5" x14ac:dyDescent="0.25">
      <c r="A585">
        <v>2237</v>
      </c>
      <c r="B585" s="2">
        <v>1</v>
      </c>
      <c r="D585" s="3">
        <v>3</v>
      </c>
    </row>
    <row r="586" spans="1:5" x14ac:dyDescent="0.25">
      <c r="A586">
        <v>2238</v>
      </c>
      <c r="B586" s="2">
        <v>1</v>
      </c>
      <c r="D586" s="3">
        <v>3</v>
      </c>
    </row>
    <row r="587" spans="1:5" x14ac:dyDescent="0.25">
      <c r="A587">
        <v>2239</v>
      </c>
      <c r="B587" s="2">
        <v>1</v>
      </c>
    </row>
    <row r="588" spans="1:5" x14ac:dyDescent="0.25">
      <c r="A588">
        <v>2240</v>
      </c>
      <c r="B588" s="2">
        <v>1</v>
      </c>
    </row>
    <row r="589" spans="1:5" x14ac:dyDescent="0.25">
      <c r="A589">
        <v>2241</v>
      </c>
      <c r="B589" s="2">
        <v>1</v>
      </c>
      <c r="E589" s="1">
        <v>4</v>
      </c>
    </row>
    <row r="590" spans="1:5" x14ac:dyDescent="0.25">
      <c r="A590">
        <v>2242</v>
      </c>
      <c r="B590" s="2">
        <v>1</v>
      </c>
      <c r="E590" s="1">
        <v>4</v>
      </c>
    </row>
    <row r="591" spans="1:5" x14ac:dyDescent="0.25">
      <c r="A591">
        <v>2243</v>
      </c>
      <c r="B591" s="2">
        <v>1</v>
      </c>
      <c r="E591" s="1">
        <v>4</v>
      </c>
    </row>
    <row r="592" spans="1:5" x14ac:dyDescent="0.25">
      <c r="A592">
        <v>2244</v>
      </c>
      <c r="B592" s="2">
        <v>1</v>
      </c>
      <c r="E592" s="1">
        <v>4</v>
      </c>
    </row>
    <row r="593" spans="1:5" x14ac:dyDescent="0.25">
      <c r="A593">
        <v>2245</v>
      </c>
      <c r="B593" s="2">
        <v>1</v>
      </c>
      <c r="E593" s="1">
        <v>4</v>
      </c>
    </row>
    <row r="594" spans="1:5" x14ac:dyDescent="0.25">
      <c r="A594">
        <v>2246</v>
      </c>
      <c r="B594" s="2">
        <v>1</v>
      </c>
      <c r="E594" s="1">
        <v>4</v>
      </c>
    </row>
    <row r="595" spans="1:5" x14ac:dyDescent="0.25">
      <c r="A595">
        <v>2247</v>
      </c>
      <c r="B595" s="2">
        <v>1</v>
      </c>
      <c r="E595" s="1">
        <v>4</v>
      </c>
    </row>
    <row r="596" spans="1:5" x14ac:dyDescent="0.25">
      <c r="A596">
        <v>2248</v>
      </c>
      <c r="B596" s="2">
        <v>1</v>
      </c>
      <c r="E596" s="1">
        <v>4</v>
      </c>
    </row>
    <row r="597" spans="1:5" x14ac:dyDescent="0.25">
      <c r="A597">
        <v>2249</v>
      </c>
      <c r="B597" s="2">
        <v>1</v>
      </c>
      <c r="E597" s="1">
        <v>4</v>
      </c>
    </row>
    <row r="598" spans="1:5" x14ac:dyDescent="0.25">
      <c r="A598">
        <v>2250</v>
      </c>
      <c r="B598" s="2">
        <v>1</v>
      </c>
      <c r="E598" s="1">
        <v>4</v>
      </c>
    </row>
    <row r="599" spans="1:5" x14ac:dyDescent="0.25">
      <c r="A599">
        <v>2251</v>
      </c>
      <c r="B599" s="2">
        <v>1</v>
      </c>
      <c r="E599" s="1">
        <v>4</v>
      </c>
    </row>
    <row r="600" spans="1:5" x14ac:dyDescent="0.25">
      <c r="A600">
        <v>2252</v>
      </c>
      <c r="E600" s="1">
        <v>4</v>
      </c>
    </row>
    <row r="601" spans="1:5" x14ac:dyDescent="0.25">
      <c r="A601">
        <v>2253</v>
      </c>
      <c r="C601" s="4">
        <v>2</v>
      </c>
      <c r="E601" s="1">
        <v>4</v>
      </c>
    </row>
    <row r="602" spans="1:5" x14ac:dyDescent="0.25">
      <c r="A602">
        <v>2254</v>
      </c>
      <c r="C602" s="4">
        <v>2</v>
      </c>
      <c r="E602" s="1">
        <v>4</v>
      </c>
    </row>
    <row r="603" spans="1:5" x14ac:dyDescent="0.25">
      <c r="A603">
        <v>2255</v>
      </c>
      <c r="C603" s="4">
        <v>2</v>
      </c>
      <c r="E603" s="1">
        <v>4</v>
      </c>
    </row>
    <row r="604" spans="1:5" x14ac:dyDescent="0.25">
      <c r="A604">
        <v>2256</v>
      </c>
      <c r="C604" s="4">
        <v>2</v>
      </c>
      <c r="E604" s="1">
        <v>4</v>
      </c>
    </row>
    <row r="605" spans="1:5" x14ac:dyDescent="0.25">
      <c r="A605">
        <v>2257</v>
      </c>
      <c r="C605" s="4">
        <v>2</v>
      </c>
      <c r="D605" s="3">
        <v>3</v>
      </c>
      <c r="E605" s="1">
        <v>4</v>
      </c>
    </row>
    <row r="606" spans="1:5" x14ac:dyDescent="0.25">
      <c r="A606">
        <v>2258</v>
      </c>
      <c r="C606" s="4">
        <v>2</v>
      </c>
      <c r="D606" s="3">
        <v>3</v>
      </c>
      <c r="E606" s="1">
        <v>4</v>
      </c>
    </row>
    <row r="607" spans="1:5" x14ac:dyDescent="0.25">
      <c r="A607">
        <v>2259</v>
      </c>
      <c r="C607" s="4">
        <v>2</v>
      </c>
      <c r="D607" s="3">
        <v>3</v>
      </c>
      <c r="E607" s="1">
        <v>4</v>
      </c>
    </row>
    <row r="608" spans="1:5" x14ac:dyDescent="0.25">
      <c r="A608">
        <v>2260</v>
      </c>
      <c r="C608" s="4">
        <v>2</v>
      </c>
      <c r="D608" s="3">
        <v>3</v>
      </c>
      <c r="E608" s="1">
        <v>4</v>
      </c>
    </row>
    <row r="609" spans="1:5" x14ac:dyDescent="0.25">
      <c r="A609">
        <v>2261</v>
      </c>
      <c r="C609" s="4">
        <v>2</v>
      </c>
      <c r="D609" s="3">
        <v>3</v>
      </c>
      <c r="E609" s="1">
        <v>4</v>
      </c>
    </row>
    <row r="610" spans="1:5" x14ac:dyDescent="0.25">
      <c r="A610">
        <v>2262</v>
      </c>
      <c r="C610" s="4">
        <v>2</v>
      </c>
      <c r="D610" s="3">
        <v>3</v>
      </c>
      <c r="E610" s="1">
        <v>4</v>
      </c>
    </row>
    <row r="611" spans="1:5" x14ac:dyDescent="0.25">
      <c r="A611">
        <v>2263</v>
      </c>
      <c r="C611" s="4">
        <v>2</v>
      </c>
      <c r="D611" s="3">
        <v>3</v>
      </c>
    </row>
    <row r="612" spans="1:5" x14ac:dyDescent="0.25">
      <c r="A612">
        <v>2264</v>
      </c>
      <c r="C612" s="4">
        <v>2</v>
      </c>
      <c r="D612" s="3">
        <v>3</v>
      </c>
    </row>
    <row r="613" spans="1:5" x14ac:dyDescent="0.25">
      <c r="A613">
        <v>2265</v>
      </c>
      <c r="C613" s="4">
        <v>2</v>
      </c>
      <c r="D613" s="3">
        <v>3</v>
      </c>
    </row>
    <row r="614" spans="1:5" x14ac:dyDescent="0.25">
      <c r="A614">
        <v>2266</v>
      </c>
      <c r="C614" s="4">
        <v>2</v>
      </c>
      <c r="D614" s="3">
        <v>3</v>
      </c>
    </row>
    <row r="615" spans="1:5" x14ac:dyDescent="0.25">
      <c r="A615">
        <v>2267</v>
      </c>
      <c r="C615" s="4">
        <v>2</v>
      </c>
      <c r="D615" s="3">
        <v>3</v>
      </c>
    </row>
    <row r="616" spans="1:5" x14ac:dyDescent="0.25">
      <c r="A616">
        <v>2268</v>
      </c>
      <c r="C616" s="4">
        <v>2</v>
      </c>
      <c r="D616" s="3">
        <v>3</v>
      </c>
    </row>
    <row r="617" spans="1:5" x14ac:dyDescent="0.25">
      <c r="A617">
        <v>2269</v>
      </c>
      <c r="C617" s="4">
        <v>2</v>
      </c>
      <c r="D617" s="3">
        <v>3</v>
      </c>
    </row>
    <row r="618" spans="1:5" x14ac:dyDescent="0.25">
      <c r="A618">
        <v>2270</v>
      </c>
      <c r="C618" s="4">
        <v>2</v>
      </c>
      <c r="D618" s="3">
        <v>3</v>
      </c>
    </row>
    <row r="619" spans="1:5" x14ac:dyDescent="0.25">
      <c r="A619">
        <v>2271</v>
      </c>
      <c r="D619" s="3">
        <v>3</v>
      </c>
    </row>
    <row r="620" spans="1:5" x14ac:dyDescent="0.25">
      <c r="A620">
        <v>2272</v>
      </c>
      <c r="D620" s="3">
        <v>3</v>
      </c>
    </row>
    <row r="621" spans="1:5" x14ac:dyDescent="0.25">
      <c r="A621">
        <v>2273</v>
      </c>
      <c r="B621" s="2">
        <v>1</v>
      </c>
      <c r="D621" s="3">
        <v>3</v>
      </c>
    </row>
    <row r="622" spans="1:5" x14ac:dyDescent="0.25">
      <c r="A622">
        <v>2274</v>
      </c>
      <c r="B622" s="2">
        <v>1</v>
      </c>
      <c r="D622" s="3">
        <v>3</v>
      </c>
    </row>
    <row r="623" spans="1:5" x14ac:dyDescent="0.25">
      <c r="A623">
        <v>2275</v>
      </c>
      <c r="B623" s="2">
        <v>1</v>
      </c>
      <c r="D623" s="3">
        <v>3</v>
      </c>
    </row>
    <row r="624" spans="1:5" x14ac:dyDescent="0.25">
      <c r="A624">
        <v>2276</v>
      </c>
      <c r="B624" s="2">
        <v>1</v>
      </c>
      <c r="D624" s="3">
        <v>3</v>
      </c>
    </row>
    <row r="625" spans="1:5" x14ac:dyDescent="0.25">
      <c r="A625">
        <v>2277</v>
      </c>
      <c r="B625" s="2">
        <v>1</v>
      </c>
      <c r="D625" s="3">
        <v>3</v>
      </c>
    </row>
    <row r="626" spans="1:5" x14ac:dyDescent="0.25">
      <c r="A626">
        <v>2278</v>
      </c>
      <c r="B626" s="2">
        <v>1</v>
      </c>
      <c r="D626" s="3">
        <v>3</v>
      </c>
    </row>
    <row r="627" spans="1:5" x14ac:dyDescent="0.25">
      <c r="A627">
        <v>2279</v>
      </c>
      <c r="B627" s="2">
        <v>1</v>
      </c>
      <c r="D627" s="3">
        <v>3</v>
      </c>
    </row>
    <row r="628" spans="1:5" x14ac:dyDescent="0.25">
      <c r="A628">
        <v>2280</v>
      </c>
      <c r="B628" s="2">
        <v>1</v>
      </c>
      <c r="D628" s="3">
        <v>3</v>
      </c>
    </row>
    <row r="629" spans="1:5" x14ac:dyDescent="0.25">
      <c r="A629">
        <v>2281</v>
      </c>
      <c r="B629" s="2">
        <v>1</v>
      </c>
    </row>
    <row r="630" spans="1:5" x14ac:dyDescent="0.25">
      <c r="A630">
        <v>2282</v>
      </c>
      <c r="B630" s="2">
        <v>1</v>
      </c>
    </row>
    <row r="631" spans="1:5" x14ac:dyDescent="0.25">
      <c r="A631">
        <v>2283</v>
      </c>
      <c r="B631" s="2">
        <v>1</v>
      </c>
      <c r="E631" s="1">
        <v>4</v>
      </c>
    </row>
    <row r="632" spans="1:5" x14ac:dyDescent="0.25">
      <c r="A632">
        <v>2284</v>
      </c>
      <c r="B632" s="2">
        <v>1</v>
      </c>
      <c r="E632" s="1">
        <v>4</v>
      </c>
    </row>
    <row r="633" spans="1:5" x14ac:dyDescent="0.25">
      <c r="A633">
        <v>2285</v>
      </c>
      <c r="B633" s="2">
        <v>1</v>
      </c>
      <c r="E633" s="1">
        <v>4</v>
      </c>
    </row>
    <row r="634" spans="1:5" x14ac:dyDescent="0.25">
      <c r="A634">
        <v>2286</v>
      </c>
      <c r="B634" s="2">
        <v>1</v>
      </c>
      <c r="E634" s="1">
        <v>4</v>
      </c>
    </row>
    <row r="635" spans="1:5" x14ac:dyDescent="0.25">
      <c r="A635">
        <v>2287</v>
      </c>
      <c r="B635" s="2">
        <v>1</v>
      </c>
      <c r="E635" s="1">
        <v>4</v>
      </c>
    </row>
    <row r="636" spans="1:5" x14ac:dyDescent="0.25">
      <c r="A636">
        <v>2288</v>
      </c>
      <c r="B636" s="2">
        <v>1</v>
      </c>
      <c r="E636" s="1">
        <v>4</v>
      </c>
    </row>
    <row r="637" spans="1:5" x14ac:dyDescent="0.25">
      <c r="A637">
        <v>2289</v>
      </c>
      <c r="B637" s="2">
        <v>1</v>
      </c>
      <c r="E637" s="1">
        <v>4</v>
      </c>
    </row>
    <row r="638" spans="1:5" x14ac:dyDescent="0.25">
      <c r="A638">
        <v>2290</v>
      </c>
      <c r="B638" s="2">
        <v>1</v>
      </c>
      <c r="E638" s="1">
        <v>4</v>
      </c>
    </row>
    <row r="639" spans="1:5" x14ac:dyDescent="0.25">
      <c r="A639">
        <v>2291</v>
      </c>
      <c r="B639" s="2">
        <v>1</v>
      </c>
      <c r="E639" s="1">
        <v>4</v>
      </c>
    </row>
    <row r="640" spans="1:5" x14ac:dyDescent="0.25">
      <c r="A640">
        <v>2292</v>
      </c>
      <c r="B640" s="2">
        <v>1</v>
      </c>
      <c r="E640" s="1">
        <v>4</v>
      </c>
    </row>
    <row r="641" spans="1:5" x14ac:dyDescent="0.25">
      <c r="A641">
        <v>2293</v>
      </c>
      <c r="B641" s="2">
        <v>1</v>
      </c>
      <c r="E641" s="1">
        <v>4</v>
      </c>
    </row>
    <row r="642" spans="1:5" x14ac:dyDescent="0.25">
      <c r="A642">
        <v>2294</v>
      </c>
      <c r="C642" s="4">
        <v>2</v>
      </c>
      <c r="E642" s="1">
        <v>4</v>
      </c>
    </row>
    <row r="643" spans="1:5" x14ac:dyDescent="0.25">
      <c r="A643">
        <v>2295</v>
      </c>
      <c r="C643" s="4">
        <v>2</v>
      </c>
      <c r="E643" s="1">
        <v>4</v>
      </c>
    </row>
    <row r="644" spans="1:5" x14ac:dyDescent="0.25">
      <c r="A644">
        <v>2296</v>
      </c>
      <c r="C644" s="4">
        <v>2</v>
      </c>
      <c r="E644" s="1">
        <v>4</v>
      </c>
    </row>
    <row r="645" spans="1:5" x14ac:dyDescent="0.25">
      <c r="A645">
        <v>2297</v>
      </c>
      <c r="C645" s="4">
        <v>2</v>
      </c>
      <c r="E645" s="1">
        <v>4</v>
      </c>
    </row>
    <row r="646" spans="1:5" x14ac:dyDescent="0.25">
      <c r="A646">
        <v>2298</v>
      </c>
      <c r="C646" s="4">
        <v>2</v>
      </c>
      <c r="E646" s="1">
        <v>4</v>
      </c>
    </row>
    <row r="647" spans="1:5" x14ac:dyDescent="0.25">
      <c r="A647">
        <v>2299</v>
      </c>
      <c r="C647" s="4">
        <v>2</v>
      </c>
      <c r="E647" s="1">
        <v>4</v>
      </c>
    </row>
    <row r="648" spans="1:5" x14ac:dyDescent="0.25">
      <c r="A648">
        <v>2300</v>
      </c>
      <c r="C648" s="4">
        <v>2</v>
      </c>
      <c r="E648" s="1">
        <v>4</v>
      </c>
    </row>
    <row r="649" spans="1:5" x14ac:dyDescent="0.25">
      <c r="A649">
        <v>2301</v>
      </c>
      <c r="C649" s="4">
        <v>2</v>
      </c>
      <c r="D649" s="3">
        <v>3</v>
      </c>
      <c r="E649" s="1">
        <v>4</v>
      </c>
    </row>
    <row r="650" spans="1:5" x14ac:dyDescent="0.25">
      <c r="A650">
        <v>2302</v>
      </c>
      <c r="C650" s="4">
        <v>2</v>
      </c>
      <c r="D650" s="3">
        <v>3</v>
      </c>
      <c r="E650" s="1">
        <v>4</v>
      </c>
    </row>
    <row r="651" spans="1:5" x14ac:dyDescent="0.25">
      <c r="A651">
        <v>2303</v>
      </c>
      <c r="C651" s="4">
        <v>2</v>
      </c>
      <c r="D651" s="3">
        <v>3</v>
      </c>
    </row>
    <row r="652" spans="1:5" x14ac:dyDescent="0.25">
      <c r="A652">
        <v>2304</v>
      </c>
      <c r="C652" s="4">
        <v>2</v>
      </c>
      <c r="D652" s="3">
        <v>3</v>
      </c>
    </row>
    <row r="653" spans="1:5" x14ac:dyDescent="0.25">
      <c r="A653">
        <v>2305</v>
      </c>
      <c r="C653" s="4">
        <v>2</v>
      </c>
      <c r="D653" s="3">
        <v>3</v>
      </c>
    </row>
    <row r="654" spans="1:5" x14ac:dyDescent="0.25">
      <c r="A654">
        <v>2306</v>
      </c>
      <c r="C654" s="4">
        <v>2</v>
      </c>
      <c r="D654" s="3">
        <v>3</v>
      </c>
    </row>
    <row r="655" spans="1:5" x14ac:dyDescent="0.25">
      <c r="A655">
        <v>2307</v>
      </c>
      <c r="C655" s="4">
        <v>2</v>
      </c>
      <c r="D655" s="3">
        <v>3</v>
      </c>
    </row>
    <row r="656" spans="1:5" x14ac:dyDescent="0.25">
      <c r="A656">
        <v>2308</v>
      </c>
      <c r="C656" s="4">
        <v>2</v>
      </c>
      <c r="D656" s="3">
        <v>3</v>
      </c>
    </row>
    <row r="657" spans="1:5" x14ac:dyDescent="0.25">
      <c r="A657">
        <v>2309</v>
      </c>
      <c r="C657" s="4">
        <v>2</v>
      </c>
      <c r="D657" s="3">
        <v>3</v>
      </c>
    </row>
    <row r="658" spans="1:5" x14ac:dyDescent="0.25">
      <c r="A658">
        <v>2310</v>
      </c>
      <c r="C658" s="4">
        <v>2</v>
      </c>
      <c r="D658" s="3">
        <v>3</v>
      </c>
    </row>
    <row r="659" spans="1:5" x14ac:dyDescent="0.25">
      <c r="A659">
        <v>2311</v>
      </c>
      <c r="C659" s="4">
        <v>2</v>
      </c>
      <c r="D659" s="3">
        <v>3</v>
      </c>
    </row>
    <row r="660" spans="1:5" x14ac:dyDescent="0.25">
      <c r="A660">
        <v>2312</v>
      </c>
      <c r="C660" s="4">
        <v>2</v>
      </c>
      <c r="D660" s="3">
        <v>3</v>
      </c>
    </row>
    <row r="661" spans="1:5" x14ac:dyDescent="0.25">
      <c r="A661">
        <v>2313</v>
      </c>
      <c r="B661" s="2">
        <v>1</v>
      </c>
      <c r="C661" s="4">
        <v>2</v>
      </c>
      <c r="D661" s="3">
        <v>3</v>
      </c>
    </row>
    <row r="662" spans="1:5" x14ac:dyDescent="0.25">
      <c r="A662">
        <v>2314</v>
      </c>
      <c r="B662" s="2">
        <v>1</v>
      </c>
      <c r="C662" s="4">
        <v>2</v>
      </c>
      <c r="D662" s="3">
        <v>3</v>
      </c>
    </row>
    <row r="663" spans="1:5" x14ac:dyDescent="0.25">
      <c r="A663">
        <v>2315</v>
      </c>
      <c r="B663" s="2">
        <v>1</v>
      </c>
      <c r="D663" s="3">
        <v>3</v>
      </c>
    </row>
    <row r="664" spans="1:5" x14ac:dyDescent="0.25">
      <c r="A664">
        <v>2316</v>
      </c>
      <c r="B664" s="2">
        <v>1</v>
      </c>
      <c r="D664" s="3">
        <v>3</v>
      </c>
    </row>
    <row r="665" spans="1:5" x14ac:dyDescent="0.25">
      <c r="A665">
        <v>2317</v>
      </c>
      <c r="B665" s="2">
        <v>1</v>
      </c>
      <c r="D665" s="3">
        <v>3</v>
      </c>
    </row>
    <row r="666" spans="1:5" x14ac:dyDescent="0.25">
      <c r="A666">
        <v>2318</v>
      </c>
      <c r="B666" s="2">
        <v>1</v>
      </c>
      <c r="D666" s="3">
        <v>3</v>
      </c>
    </row>
    <row r="667" spans="1:5" x14ac:dyDescent="0.25">
      <c r="A667">
        <v>2319</v>
      </c>
      <c r="B667" s="2">
        <v>1</v>
      </c>
      <c r="D667" s="3">
        <v>3</v>
      </c>
    </row>
    <row r="668" spans="1:5" x14ac:dyDescent="0.25">
      <c r="A668">
        <v>2320</v>
      </c>
      <c r="B668" s="2">
        <v>1</v>
      </c>
      <c r="D668" s="3">
        <v>3</v>
      </c>
    </row>
    <row r="669" spans="1:5" x14ac:dyDescent="0.25">
      <c r="A669">
        <v>2321</v>
      </c>
      <c r="B669" s="2">
        <v>1</v>
      </c>
      <c r="D669" s="3">
        <v>3</v>
      </c>
    </row>
    <row r="670" spans="1:5" x14ac:dyDescent="0.25">
      <c r="A670">
        <v>2322</v>
      </c>
      <c r="B670" s="2">
        <v>1</v>
      </c>
      <c r="D670" s="3">
        <v>3</v>
      </c>
    </row>
    <row r="671" spans="1:5" x14ac:dyDescent="0.25">
      <c r="A671">
        <v>2323</v>
      </c>
      <c r="B671" s="2">
        <v>1</v>
      </c>
      <c r="D671" s="3">
        <v>3</v>
      </c>
    </row>
    <row r="672" spans="1:5" x14ac:dyDescent="0.25">
      <c r="A672">
        <v>2324</v>
      </c>
      <c r="B672" s="2">
        <v>1</v>
      </c>
      <c r="D672" s="3">
        <v>3</v>
      </c>
      <c r="E672" s="1">
        <v>4</v>
      </c>
    </row>
    <row r="673" spans="1:5" x14ac:dyDescent="0.25">
      <c r="A673">
        <v>2325</v>
      </c>
      <c r="B673" s="2">
        <v>1</v>
      </c>
      <c r="D673" s="3">
        <v>3</v>
      </c>
      <c r="E673" s="1">
        <v>4</v>
      </c>
    </row>
    <row r="674" spans="1:5" x14ac:dyDescent="0.25">
      <c r="A674">
        <v>2326</v>
      </c>
      <c r="B674" s="2">
        <v>1</v>
      </c>
      <c r="E674" s="1">
        <v>4</v>
      </c>
    </row>
    <row r="675" spans="1:5" x14ac:dyDescent="0.25">
      <c r="A675">
        <v>2327</v>
      </c>
      <c r="B675" s="2">
        <v>1</v>
      </c>
      <c r="E675" s="1">
        <v>4</v>
      </c>
    </row>
    <row r="676" spans="1:5" x14ac:dyDescent="0.25">
      <c r="A676">
        <v>2328</v>
      </c>
      <c r="B676" s="2">
        <v>1</v>
      </c>
      <c r="E676" s="1">
        <v>4</v>
      </c>
    </row>
    <row r="677" spans="1:5" x14ac:dyDescent="0.25">
      <c r="A677">
        <v>2329</v>
      </c>
      <c r="B677" s="2">
        <v>1</v>
      </c>
      <c r="E677" s="1">
        <v>4</v>
      </c>
    </row>
    <row r="678" spans="1:5" x14ac:dyDescent="0.25">
      <c r="A678">
        <v>2330</v>
      </c>
      <c r="B678" s="2">
        <v>1</v>
      </c>
      <c r="E678" s="1">
        <v>4</v>
      </c>
    </row>
    <row r="679" spans="1:5" x14ac:dyDescent="0.25">
      <c r="A679">
        <v>2331</v>
      </c>
      <c r="B679" s="2">
        <v>1</v>
      </c>
      <c r="E679" s="1">
        <v>4</v>
      </c>
    </row>
    <row r="680" spans="1:5" x14ac:dyDescent="0.25">
      <c r="A680">
        <v>2332</v>
      </c>
      <c r="B680" s="2">
        <v>1</v>
      </c>
      <c r="E680" s="1">
        <v>4</v>
      </c>
    </row>
    <row r="681" spans="1:5" x14ac:dyDescent="0.25">
      <c r="A681">
        <v>2333</v>
      </c>
      <c r="E681" s="1">
        <v>4</v>
      </c>
    </row>
    <row r="682" spans="1:5" x14ac:dyDescent="0.25">
      <c r="A682">
        <v>2334</v>
      </c>
      <c r="C682" s="4">
        <v>2</v>
      </c>
      <c r="E682" s="1">
        <v>4</v>
      </c>
    </row>
    <row r="683" spans="1:5" x14ac:dyDescent="0.25">
      <c r="A683">
        <v>2335</v>
      </c>
      <c r="C683" s="4">
        <v>2</v>
      </c>
      <c r="E683" s="1">
        <v>4</v>
      </c>
    </row>
    <row r="684" spans="1:5" x14ac:dyDescent="0.25">
      <c r="A684">
        <v>2336</v>
      </c>
      <c r="C684" s="4">
        <v>2</v>
      </c>
      <c r="E684" s="1">
        <v>4</v>
      </c>
    </row>
    <row r="685" spans="1:5" x14ac:dyDescent="0.25">
      <c r="A685">
        <v>2337</v>
      </c>
      <c r="C685" s="4">
        <v>2</v>
      </c>
      <c r="E685" s="1">
        <v>4</v>
      </c>
    </row>
    <row r="686" spans="1:5" x14ac:dyDescent="0.25">
      <c r="A686">
        <v>2338</v>
      </c>
      <c r="C686" s="4">
        <v>2</v>
      </c>
      <c r="E686" s="1">
        <v>4</v>
      </c>
    </row>
    <row r="687" spans="1:5" x14ac:dyDescent="0.25">
      <c r="A687">
        <v>2339</v>
      </c>
      <c r="C687" s="4">
        <v>2</v>
      </c>
      <c r="E687" s="1">
        <v>4</v>
      </c>
    </row>
    <row r="688" spans="1:5" x14ac:dyDescent="0.25">
      <c r="A688">
        <v>2340</v>
      </c>
      <c r="C688" s="4">
        <v>2</v>
      </c>
      <c r="E688" s="1">
        <v>4</v>
      </c>
    </row>
    <row r="689" spans="1:5" x14ac:dyDescent="0.25">
      <c r="A689">
        <v>2341</v>
      </c>
      <c r="C689" s="4">
        <v>2</v>
      </c>
      <c r="E689" s="1">
        <v>4</v>
      </c>
    </row>
    <row r="690" spans="1:5" x14ac:dyDescent="0.25">
      <c r="A690">
        <v>2342</v>
      </c>
      <c r="C690" s="4">
        <v>2</v>
      </c>
      <c r="E690" s="1">
        <v>4</v>
      </c>
    </row>
    <row r="691" spans="1:5" x14ac:dyDescent="0.25">
      <c r="A691">
        <v>2343</v>
      </c>
      <c r="C691" s="4">
        <v>2</v>
      </c>
      <c r="E691" s="1">
        <v>4</v>
      </c>
    </row>
    <row r="692" spans="1:5" x14ac:dyDescent="0.25">
      <c r="A692">
        <v>2344</v>
      </c>
      <c r="C692" s="4">
        <v>2</v>
      </c>
      <c r="D692" s="3">
        <v>3</v>
      </c>
      <c r="E692" s="1">
        <v>4</v>
      </c>
    </row>
    <row r="693" spans="1:5" x14ac:dyDescent="0.25">
      <c r="A693">
        <v>2345</v>
      </c>
      <c r="C693" s="4">
        <v>2</v>
      </c>
      <c r="D693" s="3">
        <v>3</v>
      </c>
      <c r="E693" s="1">
        <v>4</v>
      </c>
    </row>
    <row r="694" spans="1:5" x14ac:dyDescent="0.25">
      <c r="A694">
        <v>2346</v>
      </c>
      <c r="C694" s="4">
        <v>2</v>
      </c>
      <c r="D694" s="3">
        <v>3</v>
      </c>
      <c r="E694" s="1">
        <v>4</v>
      </c>
    </row>
    <row r="695" spans="1:5" x14ac:dyDescent="0.25">
      <c r="A695">
        <v>2347</v>
      </c>
      <c r="C695" s="4">
        <v>2</v>
      </c>
      <c r="D695" s="3">
        <v>3</v>
      </c>
    </row>
    <row r="696" spans="1:5" x14ac:dyDescent="0.25">
      <c r="A696">
        <v>2348</v>
      </c>
      <c r="C696" s="4">
        <v>2</v>
      </c>
      <c r="D696" s="3">
        <v>3</v>
      </c>
    </row>
    <row r="697" spans="1:5" x14ac:dyDescent="0.25">
      <c r="A697">
        <v>2349</v>
      </c>
      <c r="C697" s="4">
        <v>2</v>
      </c>
      <c r="D697" s="3">
        <v>3</v>
      </c>
    </row>
    <row r="698" spans="1:5" x14ac:dyDescent="0.25">
      <c r="A698">
        <v>2350</v>
      </c>
      <c r="C698" s="4">
        <v>2</v>
      </c>
      <c r="D698" s="3">
        <v>3</v>
      </c>
    </row>
    <row r="699" spans="1:5" x14ac:dyDescent="0.25">
      <c r="A699">
        <v>2351</v>
      </c>
      <c r="C699" s="4">
        <v>2</v>
      </c>
      <c r="D699" s="3">
        <v>3</v>
      </c>
    </row>
    <row r="700" spans="1:5" x14ac:dyDescent="0.25">
      <c r="A700">
        <v>2352</v>
      </c>
      <c r="C700" s="4">
        <v>2</v>
      </c>
      <c r="D700" s="3">
        <v>3</v>
      </c>
    </row>
    <row r="701" spans="1:5" x14ac:dyDescent="0.25">
      <c r="A701">
        <v>2353</v>
      </c>
      <c r="D701" s="3">
        <v>3</v>
      </c>
    </row>
    <row r="702" spans="1:5" x14ac:dyDescent="0.25">
      <c r="A702">
        <v>2354</v>
      </c>
      <c r="B702" s="2">
        <v>1</v>
      </c>
      <c r="D702" s="3">
        <v>3</v>
      </c>
    </row>
    <row r="703" spans="1:5" x14ac:dyDescent="0.25">
      <c r="A703">
        <v>2355</v>
      </c>
      <c r="B703" s="2">
        <v>1</v>
      </c>
      <c r="D703" s="3">
        <v>3</v>
      </c>
    </row>
    <row r="704" spans="1:5" x14ac:dyDescent="0.25">
      <c r="A704">
        <v>2356</v>
      </c>
      <c r="B704" s="2">
        <v>1</v>
      </c>
      <c r="D704" s="3">
        <v>3</v>
      </c>
    </row>
    <row r="705" spans="1:5" x14ac:dyDescent="0.25">
      <c r="A705">
        <v>2357</v>
      </c>
      <c r="B705" s="2">
        <v>1</v>
      </c>
      <c r="D705" s="3">
        <v>3</v>
      </c>
    </row>
    <row r="706" spans="1:5" x14ac:dyDescent="0.25">
      <c r="A706">
        <v>2358</v>
      </c>
      <c r="B706" s="2">
        <v>1</v>
      </c>
      <c r="D706" s="3">
        <v>3</v>
      </c>
    </row>
    <row r="707" spans="1:5" x14ac:dyDescent="0.25">
      <c r="A707">
        <v>2359</v>
      </c>
      <c r="B707" s="2">
        <v>1</v>
      </c>
      <c r="D707" s="3">
        <v>3</v>
      </c>
    </row>
    <row r="708" spans="1:5" x14ac:dyDescent="0.25">
      <c r="A708">
        <v>2360</v>
      </c>
      <c r="B708" s="2">
        <v>1</v>
      </c>
      <c r="D708" s="3">
        <v>3</v>
      </c>
    </row>
    <row r="709" spans="1:5" x14ac:dyDescent="0.25">
      <c r="A709">
        <v>2361</v>
      </c>
      <c r="B709" s="2">
        <v>1</v>
      </c>
      <c r="D709" s="3">
        <v>3</v>
      </c>
    </row>
    <row r="710" spans="1:5" x14ac:dyDescent="0.25">
      <c r="A710">
        <v>2362</v>
      </c>
      <c r="B710" s="2">
        <v>1</v>
      </c>
      <c r="D710" s="3">
        <v>3</v>
      </c>
    </row>
    <row r="711" spans="1:5" x14ac:dyDescent="0.25">
      <c r="A711">
        <v>2363</v>
      </c>
      <c r="B711" s="2">
        <v>1</v>
      </c>
      <c r="D711" s="3">
        <v>3</v>
      </c>
    </row>
    <row r="712" spans="1:5" x14ac:dyDescent="0.25">
      <c r="A712">
        <v>2364</v>
      </c>
      <c r="B712" s="2">
        <v>1</v>
      </c>
      <c r="D712" s="3">
        <v>3</v>
      </c>
    </row>
    <row r="713" spans="1:5" x14ac:dyDescent="0.25">
      <c r="A713">
        <v>2365</v>
      </c>
      <c r="B713" s="2">
        <v>1</v>
      </c>
      <c r="D713" s="3">
        <v>3</v>
      </c>
    </row>
    <row r="714" spans="1:5" x14ac:dyDescent="0.25">
      <c r="A714">
        <v>2366</v>
      </c>
      <c r="B714" s="2">
        <v>1</v>
      </c>
      <c r="D714" s="3">
        <v>3</v>
      </c>
    </row>
    <row r="715" spans="1:5" x14ac:dyDescent="0.25">
      <c r="A715">
        <v>2367</v>
      </c>
      <c r="B715" s="2">
        <v>1</v>
      </c>
      <c r="D715" s="3">
        <v>3</v>
      </c>
      <c r="E715" s="1">
        <v>4</v>
      </c>
    </row>
    <row r="716" spans="1:5" x14ac:dyDescent="0.25">
      <c r="A716">
        <v>2368</v>
      </c>
      <c r="B716" s="2">
        <v>1</v>
      </c>
      <c r="E716" s="1">
        <v>4</v>
      </c>
    </row>
    <row r="717" spans="1:5" x14ac:dyDescent="0.25">
      <c r="A717">
        <v>2369</v>
      </c>
      <c r="B717" s="2">
        <v>1</v>
      </c>
      <c r="E717" s="1">
        <v>4</v>
      </c>
    </row>
    <row r="718" spans="1:5" x14ac:dyDescent="0.25">
      <c r="A718">
        <v>2370</v>
      </c>
      <c r="B718" s="2">
        <v>1</v>
      </c>
      <c r="E718" s="1">
        <v>4</v>
      </c>
    </row>
    <row r="719" spans="1:5" x14ac:dyDescent="0.25">
      <c r="A719">
        <v>2371</v>
      </c>
      <c r="B719" s="2">
        <v>1</v>
      </c>
      <c r="E719" s="1">
        <v>4</v>
      </c>
    </row>
    <row r="720" spans="1:5" x14ac:dyDescent="0.25">
      <c r="A720">
        <v>2372</v>
      </c>
      <c r="B720" s="2">
        <v>1</v>
      </c>
      <c r="E720" s="1">
        <v>4</v>
      </c>
    </row>
    <row r="721" spans="1:5" x14ac:dyDescent="0.25">
      <c r="A721">
        <v>2373</v>
      </c>
      <c r="B721" s="2">
        <v>1</v>
      </c>
      <c r="E721" s="1">
        <v>4</v>
      </c>
    </row>
    <row r="722" spans="1:5" x14ac:dyDescent="0.25">
      <c r="A722">
        <v>2374</v>
      </c>
      <c r="B722" s="2">
        <v>1</v>
      </c>
      <c r="E722" s="1">
        <v>4</v>
      </c>
    </row>
    <row r="723" spans="1:5" x14ac:dyDescent="0.25">
      <c r="A723">
        <v>2375</v>
      </c>
      <c r="E723" s="1">
        <v>4</v>
      </c>
    </row>
    <row r="724" spans="1:5" x14ac:dyDescent="0.25">
      <c r="A724">
        <v>2376</v>
      </c>
      <c r="E724" s="1">
        <v>4</v>
      </c>
    </row>
    <row r="725" spans="1:5" x14ac:dyDescent="0.25">
      <c r="A725">
        <v>2377</v>
      </c>
      <c r="C725" s="4">
        <v>2</v>
      </c>
      <c r="E725" s="1">
        <v>4</v>
      </c>
    </row>
    <row r="726" spans="1:5" x14ac:dyDescent="0.25">
      <c r="A726">
        <v>2378</v>
      </c>
      <c r="C726" s="4">
        <v>2</v>
      </c>
      <c r="E726" s="1">
        <v>4</v>
      </c>
    </row>
    <row r="727" spans="1:5" x14ac:dyDescent="0.25">
      <c r="A727">
        <v>2379</v>
      </c>
      <c r="C727" s="4">
        <v>2</v>
      </c>
      <c r="E727" s="1">
        <v>4</v>
      </c>
    </row>
    <row r="728" spans="1:5" x14ac:dyDescent="0.25">
      <c r="A728">
        <v>2380</v>
      </c>
      <c r="C728" s="4">
        <v>2</v>
      </c>
      <c r="E728" s="1">
        <v>4</v>
      </c>
    </row>
    <row r="729" spans="1:5" x14ac:dyDescent="0.25">
      <c r="A729">
        <v>2381</v>
      </c>
      <c r="C729" s="4">
        <v>2</v>
      </c>
      <c r="E729" s="1">
        <v>4</v>
      </c>
    </row>
    <row r="730" spans="1:5" x14ac:dyDescent="0.25">
      <c r="A730">
        <v>2382</v>
      </c>
      <c r="C730" s="4">
        <v>2</v>
      </c>
      <c r="E730" s="1">
        <v>4</v>
      </c>
    </row>
    <row r="731" spans="1:5" x14ac:dyDescent="0.25">
      <c r="A731">
        <v>2383</v>
      </c>
      <c r="C731" s="4">
        <v>2</v>
      </c>
      <c r="E731" s="1">
        <v>4</v>
      </c>
    </row>
    <row r="732" spans="1:5" x14ac:dyDescent="0.25">
      <c r="A732">
        <v>2384</v>
      </c>
      <c r="C732" s="4">
        <v>2</v>
      </c>
      <c r="E732" s="1">
        <v>4</v>
      </c>
    </row>
    <row r="733" spans="1:5" x14ac:dyDescent="0.25">
      <c r="A733">
        <v>2385</v>
      </c>
      <c r="C733" s="4">
        <v>2</v>
      </c>
      <c r="E733" s="1">
        <v>4</v>
      </c>
    </row>
    <row r="734" spans="1:5" x14ac:dyDescent="0.25">
      <c r="A734">
        <v>2386</v>
      </c>
      <c r="C734" s="4">
        <v>2</v>
      </c>
      <c r="E734" s="1">
        <v>4</v>
      </c>
    </row>
    <row r="735" spans="1:5" x14ac:dyDescent="0.25">
      <c r="A735">
        <v>2387</v>
      </c>
      <c r="C735" s="4">
        <v>2</v>
      </c>
      <c r="E735" s="1">
        <v>4</v>
      </c>
    </row>
    <row r="736" spans="1:5" x14ac:dyDescent="0.25">
      <c r="A736">
        <v>2388</v>
      </c>
      <c r="C736" s="4">
        <v>2</v>
      </c>
      <c r="E736" s="1">
        <v>4</v>
      </c>
    </row>
    <row r="737" spans="1:5" x14ac:dyDescent="0.25">
      <c r="A737">
        <v>2389</v>
      </c>
      <c r="C737" s="4">
        <v>2</v>
      </c>
      <c r="E737" s="1">
        <v>4</v>
      </c>
    </row>
    <row r="738" spans="1:5" x14ac:dyDescent="0.25">
      <c r="A738">
        <v>2390</v>
      </c>
      <c r="C738" s="4">
        <v>2</v>
      </c>
      <c r="E738" s="1">
        <v>4</v>
      </c>
    </row>
    <row r="739" spans="1:5" x14ac:dyDescent="0.25">
      <c r="A739">
        <v>2391</v>
      </c>
      <c r="C739" s="4">
        <v>2</v>
      </c>
      <c r="D739" s="3">
        <v>3</v>
      </c>
      <c r="E739" s="1">
        <v>4</v>
      </c>
    </row>
    <row r="740" spans="1:5" x14ac:dyDescent="0.25">
      <c r="A740">
        <v>2392</v>
      </c>
      <c r="C740" s="4">
        <v>2</v>
      </c>
      <c r="D740" s="3">
        <v>3</v>
      </c>
      <c r="E740" s="1">
        <v>4</v>
      </c>
    </row>
    <row r="741" spans="1:5" x14ac:dyDescent="0.25">
      <c r="A741">
        <v>2393</v>
      </c>
      <c r="C741" s="4">
        <v>2</v>
      </c>
      <c r="D741" s="3">
        <v>3</v>
      </c>
      <c r="E741" s="1">
        <v>4</v>
      </c>
    </row>
    <row r="742" spans="1:5" x14ac:dyDescent="0.25">
      <c r="A742">
        <v>2394</v>
      </c>
      <c r="C742" s="4">
        <v>2</v>
      </c>
      <c r="D742" s="3">
        <v>3</v>
      </c>
      <c r="E742" s="1">
        <v>4</v>
      </c>
    </row>
    <row r="743" spans="1:5" x14ac:dyDescent="0.25">
      <c r="A743">
        <v>2395</v>
      </c>
      <c r="C743" s="4">
        <v>2</v>
      </c>
      <c r="D743" s="3">
        <v>3</v>
      </c>
      <c r="E743" s="1">
        <v>4</v>
      </c>
    </row>
    <row r="744" spans="1:5" x14ac:dyDescent="0.25">
      <c r="A744">
        <v>2396</v>
      </c>
      <c r="C744" s="4">
        <v>2</v>
      </c>
      <c r="D744" s="3">
        <v>3</v>
      </c>
      <c r="E744" s="1">
        <v>4</v>
      </c>
    </row>
    <row r="745" spans="1:5" x14ac:dyDescent="0.25">
      <c r="A745">
        <v>2397</v>
      </c>
      <c r="C745" s="4">
        <v>2</v>
      </c>
      <c r="D745" s="3">
        <v>3</v>
      </c>
    </row>
    <row r="746" spans="1:5" x14ac:dyDescent="0.25">
      <c r="A746">
        <v>2398</v>
      </c>
      <c r="C746" s="4">
        <v>2</v>
      </c>
      <c r="D746" s="3">
        <v>3</v>
      </c>
    </row>
    <row r="747" spans="1:5" x14ac:dyDescent="0.25">
      <c r="A747">
        <v>2399</v>
      </c>
      <c r="C747" s="4">
        <v>2</v>
      </c>
      <c r="D747" s="3">
        <v>3</v>
      </c>
    </row>
    <row r="748" spans="1:5" x14ac:dyDescent="0.25">
      <c r="A748">
        <v>2400</v>
      </c>
      <c r="C748" s="4">
        <v>2</v>
      </c>
      <c r="D748" s="3">
        <v>3</v>
      </c>
    </row>
    <row r="749" spans="1:5" x14ac:dyDescent="0.25">
      <c r="A749">
        <v>2401</v>
      </c>
      <c r="B749" s="2">
        <v>1</v>
      </c>
      <c r="C749" s="4">
        <v>2</v>
      </c>
      <c r="D749" s="3">
        <v>3</v>
      </c>
    </row>
    <row r="750" spans="1:5" x14ac:dyDescent="0.25">
      <c r="A750">
        <v>2402</v>
      </c>
      <c r="B750" s="2">
        <v>1</v>
      </c>
      <c r="C750" s="4">
        <v>2</v>
      </c>
      <c r="D750" s="3">
        <v>3</v>
      </c>
    </row>
    <row r="751" spans="1:5" x14ac:dyDescent="0.25">
      <c r="A751">
        <v>2403</v>
      </c>
      <c r="B751" s="2">
        <v>1</v>
      </c>
      <c r="C751" s="4">
        <v>2</v>
      </c>
      <c r="D751" s="3">
        <v>3</v>
      </c>
    </row>
    <row r="752" spans="1:5" x14ac:dyDescent="0.25">
      <c r="A752">
        <v>2404</v>
      </c>
      <c r="B752" s="2">
        <v>1</v>
      </c>
      <c r="D752" s="3">
        <v>3</v>
      </c>
    </row>
    <row r="753" spans="1:5" x14ac:dyDescent="0.25">
      <c r="A753">
        <v>2405</v>
      </c>
      <c r="B753" s="2">
        <v>1</v>
      </c>
      <c r="D753" s="3">
        <v>3</v>
      </c>
    </row>
    <row r="754" spans="1:5" x14ac:dyDescent="0.25">
      <c r="A754">
        <v>2406</v>
      </c>
      <c r="B754" s="2">
        <v>1</v>
      </c>
      <c r="D754" s="3">
        <v>3</v>
      </c>
    </row>
    <row r="755" spans="1:5" x14ac:dyDescent="0.25">
      <c r="A755">
        <v>2407</v>
      </c>
      <c r="B755" s="2">
        <v>1</v>
      </c>
      <c r="D755" s="3">
        <v>3</v>
      </c>
    </row>
    <row r="756" spans="1:5" x14ac:dyDescent="0.25">
      <c r="A756">
        <v>2408</v>
      </c>
      <c r="B756" s="2">
        <v>1</v>
      </c>
      <c r="D756" s="3">
        <v>3</v>
      </c>
    </row>
    <row r="757" spans="1:5" x14ac:dyDescent="0.25">
      <c r="A757">
        <v>2409</v>
      </c>
      <c r="B757" s="2">
        <v>1</v>
      </c>
      <c r="D757" s="3">
        <v>3</v>
      </c>
    </row>
    <row r="758" spans="1:5" x14ac:dyDescent="0.25">
      <c r="A758">
        <v>2410</v>
      </c>
      <c r="B758" s="2">
        <v>1</v>
      </c>
      <c r="D758" s="3">
        <v>3</v>
      </c>
    </row>
    <row r="759" spans="1:5" x14ac:dyDescent="0.25">
      <c r="A759">
        <v>2411</v>
      </c>
      <c r="B759" s="2">
        <v>1</v>
      </c>
      <c r="D759" s="3">
        <v>3</v>
      </c>
    </row>
    <row r="760" spans="1:5" x14ac:dyDescent="0.25">
      <c r="A760">
        <v>2412</v>
      </c>
      <c r="B760" s="2">
        <v>1</v>
      </c>
      <c r="D760" s="3">
        <v>3</v>
      </c>
    </row>
    <row r="761" spans="1:5" x14ac:dyDescent="0.25">
      <c r="A761">
        <v>2413</v>
      </c>
      <c r="B761" s="2">
        <v>1</v>
      </c>
      <c r="D761" s="3">
        <v>3</v>
      </c>
    </row>
    <row r="762" spans="1:5" x14ac:dyDescent="0.25">
      <c r="A762">
        <v>2414</v>
      </c>
      <c r="B762" s="2">
        <v>1</v>
      </c>
      <c r="D762" s="3">
        <v>3</v>
      </c>
    </row>
    <row r="763" spans="1:5" x14ac:dyDescent="0.25">
      <c r="A763">
        <v>2415</v>
      </c>
      <c r="B763" s="2">
        <v>1</v>
      </c>
      <c r="D763" s="3">
        <v>3</v>
      </c>
    </row>
    <row r="764" spans="1:5" x14ac:dyDescent="0.25">
      <c r="A764">
        <v>2416</v>
      </c>
      <c r="B764" s="2">
        <v>1</v>
      </c>
      <c r="D764" s="3">
        <v>3</v>
      </c>
    </row>
    <row r="765" spans="1:5" x14ac:dyDescent="0.25">
      <c r="A765">
        <v>2417</v>
      </c>
      <c r="B765" s="2">
        <v>1</v>
      </c>
      <c r="D765" s="3">
        <v>3</v>
      </c>
    </row>
    <row r="766" spans="1:5" x14ac:dyDescent="0.25">
      <c r="A766">
        <v>2418</v>
      </c>
      <c r="B766" s="2">
        <v>1</v>
      </c>
      <c r="D766" s="3">
        <v>3</v>
      </c>
      <c r="E766" s="1">
        <v>4</v>
      </c>
    </row>
    <row r="767" spans="1:5" x14ac:dyDescent="0.25">
      <c r="A767">
        <v>2419</v>
      </c>
      <c r="B767" s="2">
        <v>1</v>
      </c>
      <c r="D767" s="3">
        <v>3</v>
      </c>
      <c r="E767" s="1">
        <v>4</v>
      </c>
    </row>
    <row r="768" spans="1:5" x14ac:dyDescent="0.25">
      <c r="A768">
        <v>2420</v>
      </c>
      <c r="B768" s="2">
        <v>1</v>
      </c>
      <c r="D768" s="3">
        <v>3</v>
      </c>
      <c r="E768" s="1">
        <v>4</v>
      </c>
    </row>
    <row r="769" spans="1:5" x14ac:dyDescent="0.25">
      <c r="A769">
        <v>2421</v>
      </c>
      <c r="B769" s="2">
        <v>1</v>
      </c>
      <c r="E769" s="1">
        <v>4</v>
      </c>
    </row>
    <row r="770" spans="1:5" x14ac:dyDescent="0.25">
      <c r="A770">
        <v>2422</v>
      </c>
      <c r="B770" s="2">
        <v>1</v>
      </c>
      <c r="E770" s="1">
        <v>4</v>
      </c>
    </row>
    <row r="771" spans="1:5" x14ac:dyDescent="0.25">
      <c r="A771">
        <v>2423</v>
      </c>
      <c r="B771" s="2">
        <v>1</v>
      </c>
      <c r="E771" s="1">
        <v>4</v>
      </c>
    </row>
    <row r="772" spans="1:5" x14ac:dyDescent="0.25">
      <c r="A772">
        <v>2424</v>
      </c>
      <c r="B772" s="2">
        <v>1</v>
      </c>
      <c r="E772" s="1">
        <v>4</v>
      </c>
    </row>
    <row r="773" spans="1:5" x14ac:dyDescent="0.25">
      <c r="A773">
        <v>2425</v>
      </c>
      <c r="B773" s="2">
        <v>1</v>
      </c>
      <c r="E773" s="1">
        <v>4</v>
      </c>
    </row>
    <row r="774" spans="1:5" x14ac:dyDescent="0.25">
      <c r="A774">
        <v>2426</v>
      </c>
      <c r="E774" s="1">
        <v>4</v>
      </c>
    </row>
    <row r="775" spans="1:5" x14ac:dyDescent="0.25">
      <c r="A775">
        <v>2427</v>
      </c>
      <c r="C775" s="4">
        <v>2</v>
      </c>
      <c r="E775" s="1">
        <v>4</v>
      </c>
    </row>
    <row r="776" spans="1:5" x14ac:dyDescent="0.25">
      <c r="A776">
        <v>2428</v>
      </c>
      <c r="C776" s="4">
        <v>2</v>
      </c>
      <c r="E776" s="1">
        <v>4</v>
      </c>
    </row>
    <row r="777" spans="1:5" x14ac:dyDescent="0.25">
      <c r="A777">
        <v>2429</v>
      </c>
      <c r="C777" s="4">
        <v>2</v>
      </c>
      <c r="E777" s="1">
        <v>4</v>
      </c>
    </row>
    <row r="778" spans="1:5" x14ac:dyDescent="0.25">
      <c r="A778">
        <v>2430</v>
      </c>
      <c r="C778" s="4">
        <v>2</v>
      </c>
      <c r="E778" s="1">
        <v>4</v>
      </c>
    </row>
    <row r="779" spans="1:5" x14ac:dyDescent="0.25">
      <c r="A779">
        <v>2431</v>
      </c>
      <c r="C779" s="4">
        <v>2</v>
      </c>
      <c r="E779" s="1">
        <v>4</v>
      </c>
    </row>
    <row r="780" spans="1:5" x14ac:dyDescent="0.25">
      <c r="A780">
        <v>2432</v>
      </c>
      <c r="C780" s="4">
        <v>2</v>
      </c>
      <c r="E780" s="1">
        <v>4</v>
      </c>
    </row>
    <row r="781" spans="1:5" x14ac:dyDescent="0.25">
      <c r="A781">
        <v>2433</v>
      </c>
      <c r="C781" s="4">
        <v>2</v>
      </c>
      <c r="E781" s="1">
        <v>4</v>
      </c>
    </row>
    <row r="782" spans="1:5" x14ac:dyDescent="0.25">
      <c r="A782">
        <v>2434</v>
      </c>
      <c r="C782" s="4">
        <v>2</v>
      </c>
      <c r="E782" s="1">
        <v>4</v>
      </c>
    </row>
    <row r="783" spans="1:5" x14ac:dyDescent="0.25">
      <c r="A783">
        <v>2435</v>
      </c>
      <c r="C783" s="4">
        <v>2</v>
      </c>
      <c r="E783" s="1">
        <v>4</v>
      </c>
    </row>
    <row r="784" spans="1:5" x14ac:dyDescent="0.25">
      <c r="A784">
        <v>2436</v>
      </c>
      <c r="C784" s="4">
        <v>2</v>
      </c>
      <c r="E784" s="1">
        <v>4</v>
      </c>
    </row>
    <row r="785" spans="1:5" x14ac:dyDescent="0.25">
      <c r="A785">
        <v>2437</v>
      </c>
      <c r="C785" s="4">
        <v>2</v>
      </c>
      <c r="E785" s="1">
        <v>4</v>
      </c>
    </row>
    <row r="786" spans="1:5" x14ac:dyDescent="0.25">
      <c r="A786">
        <v>2438</v>
      </c>
      <c r="C786" s="4">
        <v>2</v>
      </c>
      <c r="E786" s="1">
        <v>4</v>
      </c>
    </row>
    <row r="787" spans="1:5" x14ac:dyDescent="0.25">
      <c r="A787">
        <v>2439</v>
      </c>
      <c r="C787" s="4">
        <v>2</v>
      </c>
      <c r="E787" s="1">
        <v>4</v>
      </c>
    </row>
    <row r="788" spans="1:5" x14ac:dyDescent="0.25">
      <c r="A788">
        <v>2440</v>
      </c>
      <c r="C788" s="4">
        <v>2</v>
      </c>
      <c r="E788" s="1">
        <v>4</v>
      </c>
    </row>
    <row r="789" spans="1:5" x14ac:dyDescent="0.25">
      <c r="A789">
        <v>2441</v>
      </c>
      <c r="C789" s="4">
        <v>2</v>
      </c>
      <c r="E789" s="1">
        <v>4</v>
      </c>
    </row>
    <row r="790" spans="1:5" x14ac:dyDescent="0.25">
      <c r="A790">
        <v>2442</v>
      </c>
      <c r="C790" s="4">
        <v>2</v>
      </c>
      <c r="D790" s="3">
        <v>3</v>
      </c>
    </row>
    <row r="791" spans="1:5" x14ac:dyDescent="0.25">
      <c r="A791">
        <v>2443</v>
      </c>
      <c r="C791" s="4">
        <v>2</v>
      </c>
      <c r="D791" s="3">
        <v>3</v>
      </c>
    </row>
    <row r="792" spans="1:5" x14ac:dyDescent="0.25">
      <c r="A792">
        <v>2444</v>
      </c>
      <c r="C792" s="4">
        <v>2</v>
      </c>
      <c r="D792" s="3">
        <v>3</v>
      </c>
    </row>
    <row r="793" spans="1:5" x14ac:dyDescent="0.25">
      <c r="A793">
        <v>2445</v>
      </c>
      <c r="C793" s="4">
        <v>2</v>
      </c>
      <c r="D793" s="3">
        <v>3</v>
      </c>
    </row>
    <row r="794" spans="1:5" x14ac:dyDescent="0.25">
      <c r="A794">
        <v>2446</v>
      </c>
      <c r="C794" s="4">
        <v>2</v>
      </c>
      <c r="D794" s="3">
        <v>3</v>
      </c>
    </row>
    <row r="795" spans="1:5" x14ac:dyDescent="0.25">
      <c r="A795">
        <v>2447</v>
      </c>
      <c r="C795" s="4">
        <v>2</v>
      </c>
      <c r="D795" s="3">
        <v>3</v>
      </c>
    </row>
    <row r="796" spans="1:5" x14ac:dyDescent="0.25">
      <c r="A796">
        <v>2448</v>
      </c>
      <c r="B796" s="2">
        <v>1</v>
      </c>
      <c r="C796" s="4">
        <v>2</v>
      </c>
      <c r="D796" s="3">
        <v>3</v>
      </c>
    </row>
    <row r="797" spans="1:5" x14ac:dyDescent="0.25">
      <c r="A797">
        <v>2449</v>
      </c>
      <c r="B797" s="2">
        <v>1</v>
      </c>
      <c r="D797" s="3">
        <v>3</v>
      </c>
    </row>
    <row r="798" spans="1:5" x14ac:dyDescent="0.25">
      <c r="A798">
        <v>2450</v>
      </c>
      <c r="B798" s="2">
        <v>1</v>
      </c>
      <c r="D798" s="3">
        <v>3</v>
      </c>
    </row>
    <row r="799" spans="1:5" x14ac:dyDescent="0.25">
      <c r="A799">
        <v>2451</v>
      </c>
      <c r="B799" s="2">
        <v>1</v>
      </c>
      <c r="D799" s="3">
        <v>3</v>
      </c>
    </row>
    <row r="800" spans="1:5" x14ac:dyDescent="0.25">
      <c r="A800">
        <v>2452</v>
      </c>
      <c r="B800" s="2">
        <v>1</v>
      </c>
      <c r="D800" s="3">
        <v>3</v>
      </c>
    </row>
    <row r="801" spans="1:5" x14ac:dyDescent="0.25">
      <c r="A801">
        <v>2453</v>
      </c>
      <c r="B801" s="2">
        <v>1</v>
      </c>
      <c r="D801" s="3">
        <v>3</v>
      </c>
    </row>
    <row r="802" spans="1:5" x14ac:dyDescent="0.25">
      <c r="A802">
        <v>2454</v>
      </c>
      <c r="B802" s="2">
        <v>1</v>
      </c>
      <c r="D802" s="3">
        <v>3</v>
      </c>
    </row>
    <row r="803" spans="1:5" x14ac:dyDescent="0.25">
      <c r="A803">
        <v>2455</v>
      </c>
      <c r="B803" s="2">
        <v>1</v>
      </c>
      <c r="D803" s="3">
        <v>3</v>
      </c>
    </row>
    <row r="804" spans="1:5" x14ac:dyDescent="0.25">
      <c r="A804">
        <v>2456</v>
      </c>
      <c r="B804" s="2">
        <v>1</v>
      </c>
      <c r="D804" s="3">
        <v>3</v>
      </c>
    </row>
    <row r="805" spans="1:5" x14ac:dyDescent="0.25">
      <c r="A805">
        <v>2457</v>
      </c>
      <c r="B805" s="2">
        <v>1</v>
      </c>
      <c r="D805" s="3">
        <v>3</v>
      </c>
    </row>
    <row r="806" spans="1:5" x14ac:dyDescent="0.25">
      <c r="A806">
        <v>2458</v>
      </c>
      <c r="B806" s="2">
        <v>1</v>
      </c>
      <c r="D806" s="3">
        <v>3</v>
      </c>
    </row>
    <row r="807" spans="1:5" x14ac:dyDescent="0.25">
      <c r="A807">
        <v>2459</v>
      </c>
      <c r="B807" s="2">
        <v>1</v>
      </c>
      <c r="D807" s="3">
        <v>3</v>
      </c>
    </row>
    <row r="808" spans="1:5" x14ac:dyDescent="0.25">
      <c r="A808">
        <v>2460</v>
      </c>
      <c r="B808" s="2">
        <v>1</v>
      </c>
      <c r="D808" s="3">
        <v>3</v>
      </c>
    </row>
    <row r="809" spans="1:5" x14ac:dyDescent="0.25">
      <c r="A809">
        <v>2461</v>
      </c>
      <c r="B809" s="2">
        <v>1</v>
      </c>
      <c r="D809" s="3">
        <v>3</v>
      </c>
    </row>
    <row r="810" spans="1:5" x14ac:dyDescent="0.25">
      <c r="A810">
        <v>2462</v>
      </c>
      <c r="B810" s="2">
        <v>1</v>
      </c>
      <c r="D810" s="3">
        <v>3</v>
      </c>
    </row>
    <row r="811" spans="1:5" x14ac:dyDescent="0.25">
      <c r="A811">
        <v>2463</v>
      </c>
      <c r="B811" s="2">
        <v>1</v>
      </c>
      <c r="D811" s="3">
        <v>3</v>
      </c>
    </row>
    <row r="812" spans="1:5" x14ac:dyDescent="0.25">
      <c r="A812">
        <v>2464</v>
      </c>
      <c r="B812" s="2">
        <v>1</v>
      </c>
      <c r="D812" s="3">
        <v>3</v>
      </c>
    </row>
    <row r="813" spans="1:5" x14ac:dyDescent="0.25">
      <c r="A813">
        <v>2465</v>
      </c>
      <c r="B813" s="2">
        <v>1</v>
      </c>
      <c r="D813" s="3">
        <v>3</v>
      </c>
    </row>
    <row r="814" spans="1:5" x14ac:dyDescent="0.25">
      <c r="A814">
        <v>2466</v>
      </c>
      <c r="B814" s="2">
        <v>1</v>
      </c>
      <c r="E814" s="1">
        <v>4</v>
      </c>
    </row>
    <row r="815" spans="1:5" x14ac:dyDescent="0.25">
      <c r="A815">
        <v>2467</v>
      </c>
      <c r="B815" s="2">
        <v>1</v>
      </c>
      <c r="E815" s="1">
        <v>4</v>
      </c>
    </row>
    <row r="816" spans="1:5" x14ac:dyDescent="0.25">
      <c r="A816">
        <v>2468</v>
      </c>
      <c r="B816" s="2">
        <v>1</v>
      </c>
      <c r="E816" s="1">
        <v>4</v>
      </c>
    </row>
    <row r="817" spans="1:5" x14ac:dyDescent="0.25">
      <c r="A817">
        <v>2469</v>
      </c>
      <c r="B817" s="2">
        <v>1</v>
      </c>
      <c r="E817" s="1">
        <v>4</v>
      </c>
    </row>
    <row r="818" spans="1:5" x14ac:dyDescent="0.25">
      <c r="A818">
        <v>2470</v>
      </c>
      <c r="B818" s="2">
        <v>1</v>
      </c>
      <c r="E818" s="1">
        <v>4</v>
      </c>
    </row>
    <row r="819" spans="1:5" x14ac:dyDescent="0.25">
      <c r="A819">
        <v>2471</v>
      </c>
      <c r="B819" s="2">
        <v>1</v>
      </c>
      <c r="C819" s="4">
        <v>2</v>
      </c>
      <c r="E819" s="1">
        <v>4</v>
      </c>
    </row>
    <row r="820" spans="1:5" x14ac:dyDescent="0.25">
      <c r="A820">
        <v>2472</v>
      </c>
      <c r="C820" s="4">
        <v>2</v>
      </c>
      <c r="E820" s="1">
        <v>4</v>
      </c>
    </row>
    <row r="821" spans="1:5" x14ac:dyDescent="0.25">
      <c r="A821">
        <v>2473</v>
      </c>
      <c r="C821" s="4">
        <v>2</v>
      </c>
      <c r="E821" s="1">
        <v>4</v>
      </c>
    </row>
    <row r="822" spans="1:5" x14ac:dyDescent="0.25">
      <c r="A822">
        <v>2474</v>
      </c>
      <c r="C822" s="4">
        <v>2</v>
      </c>
      <c r="E822" s="1">
        <v>4</v>
      </c>
    </row>
    <row r="823" spans="1:5" x14ac:dyDescent="0.25">
      <c r="A823">
        <v>2475</v>
      </c>
      <c r="C823" s="4">
        <v>2</v>
      </c>
      <c r="E823" s="1">
        <v>4</v>
      </c>
    </row>
    <row r="824" spans="1:5" x14ac:dyDescent="0.25">
      <c r="A824">
        <v>2476</v>
      </c>
      <c r="C824" s="4">
        <v>2</v>
      </c>
      <c r="E824" s="1">
        <v>4</v>
      </c>
    </row>
    <row r="825" spans="1:5" x14ac:dyDescent="0.25">
      <c r="A825">
        <v>2477</v>
      </c>
      <c r="C825" s="4">
        <v>2</v>
      </c>
      <c r="E825" s="1">
        <v>4</v>
      </c>
    </row>
    <row r="826" spans="1:5" x14ac:dyDescent="0.25">
      <c r="A826">
        <v>2478</v>
      </c>
      <c r="C826" s="4">
        <v>2</v>
      </c>
      <c r="E826" s="1">
        <v>4</v>
      </c>
    </row>
    <row r="827" spans="1:5" x14ac:dyDescent="0.25">
      <c r="A827">
        <v>2479</v>
      </c>
      <c r="C827" s="4">
        <v>2</v>
      </c>
      <c r="E827" s="1">
        <v>4</v>
      </c>
    </row>
    <row r="828" spans="1:5" x14ac:dyDescent="0.25">
      <c r="A828">
        <v>2480</v>
      </c>
      <c r="C828" s="4">
        <v>2</v>
      </c>
      <c r="E828" s="1">
        <v>4</v>
      </c>
    </row>
    <row r="829" spans="1:5" x14ac:dyDescent="0.25">
      <c r="A829">
        <v>2481</v>
      </c>
      <c r="C829" s="4">
        <v>2</v>
      </c>
      <c r="E829" s="1">
        <v>4</v>
      </c>
    </row>
    <row r="830" spans="1:5" x14ac:dyDescent="0.25">
      <c r="A830">
        <v>2482</v>
      </c>
      <c r="C830" s="4">
        <v>2</v>
      </c>
      <c r="E830" s="1">
        <v>4</v>
      </c>
    </row>
    <row r="831" spans="1:5" x14ac:dyDescent="0.25">
      <c r="A831">
        <v>2483</v>
      </c>
      <c r="C831" s="4">
        <v>2</v>
      </c>
      <c r="E831" s="1">
        <v>4</v>
      </c>
    </row>
    <row r="832" spans="1:5" x14ac:dyDescent="0.25">
      <c r="A832">
        <v>2484</v>
      </c>
      <c r="C832" s="4">
        <v>2</v>
      </c>
      <c r="E832" s="1">
        <v>4</v>
      </c>
    </row>
    <row r="833" spans="1:5" x14ac:dyDescent="0.25">
      <c r="A833">
        <v>2485</v>
      </c>
      <c r="C833" s="4">
        <v>2</v>
      </c>
      <c r="E833" s="1">
        <v>4</v>
      </c>
    </row>
    <row r="834" spans="1:5" x14ac:dyDescent="0.25">
      <c r="A834">
        <v>2486</v>
      </c>
      <c r="C834" s="4">
        <v>2</v>
      </c>
      <c r="E834" s="1">
        <v>4</v>
      </c>
    </row>
    <row r="835" spans="1:5" x14ac:dyDescent="0.25">
      <c r="A835">
        <v>2487</v>
      </c>
      <c r="C835" s="4">
        <v>2</v>
      </c>
      <c r="E835" s="1">
        <v>4</v>
      </c>
    </row>
    <row r="836" spans="1:5" x14ac:dyDescent="0.25">
      <c r="A836">
        <v>2488</v>
      </c>
      <c r="C836" s="4">
        <v>2</v>
      </c>
      <c r="E836" s="1">
        <v>4</v>
      </c>
    </row>
    <row r="837" spans="1:5" x14ac:dyDescent="0.25">
      <c r="A837">
        <v>2489</v>
      </c>
      <c r="C837" s="4">
        <v>2</v>
      </c>
      <c r="E837" s="1">
        <v>4</v>
      </c>
    </row>
    <row r="838" spans="1:5" x14ac:dyDescent="0.25">
      <c r="A838">
        <v>2490</v>
      </c>
      <c r="C838" s="4">
        <v>2</v>
      </c>
      <c r="E838" s="1">
        <v>4</v>
      </c>
    </row>
    <row r="839" spans="1:5" x14ac:dyDescent="0.25">
      <c r="A839">
        <v>2491</v>
      </c>
      <c r="C839" s="4">
        <v>2</v>
      </c>
      <c r="D839" s="3">
        <v>3</v>
      </c>
      <c r="E839" s="1">
        <v>4</v>
      </c>
    </row>
    <row r="840" spans="1:5" x14ac:dyDescent="0.25">
      <c r="A840">
        <v>2492</v>
      </c>
      <c r="C840" s="4">
        <v>2</v>
      </c>
      <c r="D840" s="3">
        <v>3</v>
      </c>
      <c r="E840" s="1">
        <v>4</v>
      </c>
    </row>
    <row r="841" spans="1:5" x14ac:dyDescent="0.25">
      <c r="A841">
        <v>2493</v>
      </c>
      <c r="B841" s="2">
        <v>1</v>
      </c>
      <c r="C841" s="4">
        <v>2</v>
      </c>
      <c r="D841" s="3">
        <v>3</v>
      </c>
      <c r="E841" s="1">
        <v>4</v>
      </c>
    </row>
    <row r="842" spans="1:5" x14ac:dyDescent="0.25">
      <c r="A842">
        <v>2494</v>
      </c>
      <c r="B842" s="2">
        <v>1</v>
      </c>
      <c r="C842" s="4">
        <v>2</v>
      </c>
      <c r="D842" s="3">
        <v>3</v>
      </c>
      <c r="E842" s="1">
        <v>4</v>
      </c>
    </row>
    <row r="843" spans="1:5" x14ac:dyDescent="0.25">
      <c r="A843">
        <v>2495</v>
      </c>
      <c r="B843" s="2">
        <v>1</v>
      </c>
      <c r="D843" s="3">
        <v>3</v>
      </c>
      <c r="E843" s="1">
        <v>4</v>
      </c>
    </row>
    <row r="844" spans="1:5" x14ac:dyDescent="0.25">
      <c r="A844">
        <v>2496</v>
      </c>
      <c r="B844" s="2">
        <v>1</v>
      </c>
      <c r="D844" s="3">
        <v>3</v>
      </c>
    </row>
    <row r="845" spans="1:5" x14ac:dyDescent="0.25">
      <c r="A845">
        <v>2497</v>
      </c>
      <c r="B845" s="2">
        <v>1</v>
      </c>
      <c r="D845" s="3">
        <v>3</v>
      </c>
    </row>
    <row r="846" spans="1:5" x14ac:dyDescent="0.25">
      <c r="A846">
        <v>2498</v>
      </c>
      <c r="B846" s="2">
        <v>1</v>
      </c>
      <c r="D846" s="3">
        <v>3</v>
      </c>
    </row>
    <row r="847" spans="1:5" x14ac:dyDescent="0.25">
      <c r="A847">
        <v>2499</v>
      </c>
      <c r="B847" s="2">
        <v>1</v>
      </c>
      <c r="D847" s="3">
        <v>3</v>
      </c>
    </row>
    <row r="848" spans="1:5" x14ac:dyDescent="0.25">
      <c r="A848">
        <v>2500</v>
      </c>
      <c r="B848" s="2">
        <v>1</v>
      </c>
      <c r="D848" s="3">
        <v>3</v>
      </c>
    </row>
    <row r="849" spans="1:4" x14ac:dyDescent="0.25">
      <c r="A849">
        <v>2501</v>
      </c>
      <c r="B849" s="2">
        <v>1</v>
      </c>
      <c r="D849" s="3">
        <v>3</v>
      </c>
    </row>
    <row r="850" spans="1:4" x14ac:dyDescent="0.25">
      <c r="A850">
        <v>2502</v>
      </c>
      <c r="B850" s="2">
        <v>1</v>
      </c>
      <c r="D850" s="3">
        <v>3</v>
      </c>
    </row>
    <row r="851" spans="1:4" x14ac:dyDescent="0.25">
      <c r="A851">
        <v>2503</v>
      </c>
      <c r="B851" s="2">
        <v>1</v>
      </c>
      <c r="D851" s="3">
        <v>3</v>
      </c>
    </row>
    <row r="852" spans="1:4" x14ac:dyDescent="0.25">
      <c r="A852">
        <v>2504</v>
      </c>
      <c r="B852" s="2">
        <v>1</v>
      </c>
      <c r="D852" s="3">
        <v>3</v>
      </c>
    </row>
    <row r="853" spans="1:4" x14ac:dyDescent="0.25">
      <c r="A853">
        <v>2505</v>
      </c>
      <c r="B853" s="2">
        <v>1</v>
      </c>
      <c r="D853" s="3">
        <v>3</v>
      </c>
    </row>
    <row r="854" spans="1:4" x14ac:dyDescent="0.25">
      <c r="A854">
        <v>2506</v>
      </c>
      <c r="B854" s="2">
        <v>1</v>
      </c>
      <c r="D854" s="3">
        <v>3</v>
      </c>
    </row>
    <row r="855" spans="1:4" x14ac:dyDescent="0.25">
      <c r="A855">
        <v>2507</v>
      </c>
      <c r="B855" s="2">
        <v>1</v>
      </c>
      <c r="D855" s="3">
        <v>3</v>
      </c>
    </row>
    <row r="856" spans="1:4" x14ac:dyDescent="0.25">
      <c r="A856">
        <v>2508</v>
      </c>
      <c r="B856" s="2">
        <v>1</v>
      </c>
      <c r="D856" s="3">
        <v>3</v>
      </c>
    </row>
    <row r="857" spans="1:4" x14ac:dyDescent="0.25">
      <c r="A857">
        <v>2509</v>
      </c>
      <c r="B857" s="2">
        <v>1</v>
      </c>
      <c r="D857" s="3">
        <v>3</v>
      </c>
    </row>
    <row r="858" spans="1:4" x14ac:dyDescent="0.25">
      <c r="A858">
        <v>2510</v>
      </c>
      <c r="B858" s="2">
        <v>1</v>
      </c>
      <c r="D858" s="3">
        <v>3</v>
      </c>
    </row>
    <row r="859" spans="1:4" x14ac:dyDescent="0.25">
      <c r="A859">
        <v>2511</v>
      </c>
      <c r="B859" s="2">
        <v>1</v>
      </c>
      <c r="D859" s="3">
        <v>3</v>
      </c>
    </row>
    <row r="860" spans="1:4" x14ac:dyDescent="0.25">
      <c r="A860">
        <v>2512</v>
      </c>
      <c r="B860" s="2">
        <v>1</v>
      </c>
      <c r="D860" s="3">
        <v>3</v>
      </c>
    </row>
    <row r="861" spans="1:4" x14ac:dyDescent="0.25">
      <c r="A861">
        <v>2513</v>
      </c>
      <c r="B861" s="2">
        <v>1</v>
      </c>
      <c r="D861" s="3">
        <v>3</v>
      </c>
    </row>
    <row r="862" spans="1:4" x14ac:dyDescent="0.25">
      <c r="A862">
        <v>2514</v>
      </c>
      <c r="B862" s="2">
        <v>1</v>
      </c>
      <c r="D862" s="3">
        <v>3</v>
      </c>
    </row>
    <row r="863" spans="1:4" x14ac:dyDescent="0.25">
      <c r="A863">
        <v>2515</v>
      </c>
      <c r="B863" s="2">
        <v>1</v>
      </c>
      <c r="D863" s="3">
        <v>3</v>
      </c>
    </row>
    <row r="864" spans="1:4" x14ac:dyDescent="0.25">
      <c r="A864">
        <v>2516</v>
      </c>
      <c r="B864" s="2">
        <v>1</v>
      </c>
      <c r="D864" s="3">
        <v>3</v>
      </c>
    </row>
    <row r="865" spans="1:5" x14ac:dyDescent="0.25">
      <c r="A865">
        <v>2517</v>
      </c>
      <c r="C865" s="4">
        <v>2</v>
      </c>
      <c r="D865" s="3">
        <v>3</v>
      </c>
    </row>
    <row r="866" spans="1:5" x14ac:dyDescent="0.25">
      <c r="A866">
        <v>2518</v>
      </c>
      <c r="C866" s="4">
        <v>2</v>
      </c>
      <c r="D866" s="3">
        <v>3</v>
      </c>
    </row>
    <row r="867" spans="1:5" x14ac:dyDescent="0.25">
      <c r="A867">
        <v>2519</v>
      </c>
      <c r="C867" s="4">
        <v>2</v>
      </c>
      <c r="D867" s="3">
        <v>3</v>
      </c>
    </row>
    <row r="868" spans="1:5" x14ac:dyDescent="0.25">
      <c r="A868">
        <v>2520</v>
      </c>
      <c r="C868" s="4">
        <v>2</v>
      </c>
      <c r="D868" s="3">
        <v>3</v>
      </c>
    </row>
    <row r="869" spans="1:5" x14ac:dyDescent="0.25">
      <c r="A869">
        <v>2521</v>
      </c>
      <c r="C869" s="4">
        <v>2</v>
      </c>
      <c r="E869" s="1">
        <v>4</v>
      </c>
    </row>
    <row r="870" spans="1:5" x14ac:dyDescent="0.25">
      <c r="A870">
        <v>2522</v>
      </c>
      <c r="C870" s="4">
        <v>2</v>
      </c>
      <c r="E870" s="1">
        <v>4</v>
      </c>
    </row>
    <row r="871" spans="1:5" x14ac:dyDescent="0.25">
      <c r="A871">
        <v>2523</v>
      </c>
      <c r="C871" s="4">
        <v>2</v>
      </c>
      <c r="E871" s="1">
        <v>4</v>
      </c>
    </row>
    <row r="872" spans="1:5" x14ac:dyDescent="0.25">
      <c r="A872">
        <v>2524</v>
      </c>
      <c r="C872" s="4">
        <v>2</v>
      </c>
      <c r="E872" s="1">
        <v>4</v>
      </c>
    </row>
    <row r="873" spans="1:5" x14ac:dyDescent="0.25">
      <c r="A873">
        <v>2525</v>
      </c>
      <c r="C873" s="4">
        <v>2</v>
      </c>
      <c r="E873" s="1">
        <v>4</v>
      </c>
    </row>
    <row r="874" spans="1:5" x14ac:dyDescent="0.25">
      <c r="A874">
        <v>2526</v>
      </c>
      <c r="C874" s="4">
        <v>2</v>
      </c>
      <c r="E874" s="1">
        <v>4</v>
      </c>
    </row>
    <row r="875" spans="1:5" x14ac:dyDescent="0.25">
      <c r="A875">
        <v>2527</v>
      </c>
      <c r="C875" s="4">
        <v>2</v>
      </c>
      <c r="E875" s="1">
        <v>4</v>
      </c>
    </row>
    <row r="876" spans="1:5" x14ac:dyDescent="0.25">
      <c r="A876">
        <v>2528</v>
      </c>
      <c r="C876" s="4">
        <v>2</v>
      </c>
      <c r="E876" s="1">
        <v>4</v>
      </c>
    </row>
    <row r="877" spans="1:5" x14ac:dyDescent="0.25">
      <c r="A877">
        <v>2529</v>
      </c>
      <c r="C877" s="4">
        <v>2</v>
      </c>
      <c r="E877" s="1">
        <v>4</v>
      </c>
    </row>
    <row r="878" spans="1:5" x14ac:dyDescent="0.25">
      <c r="A878">
        <v>2530</v>
      </c>
      <c r="C878" s="4">
        <v>2</v>
      </c>
      <c r="E878" s="1">
        <v>4</v>
      </c>
    </row>
    <row r="879" spans="1:5" x14ac:dyDescent="0.25">
      <c r="A879">
        <v>2531</v>
      </c>
      <c r="C879" s="4">
        <v>2</v>
      </c>
      <c r="E879" s="1">
        <v>4</v>
      </c>
    </row>
    <row r="880" spans="1:5" x14ac:dyDescent="0.25">
      <c r="A880">
        <v>2532</v>
      </c>
      <c r="C880" s="4">
        <v>2</v>
      </c>
      <c r="E880" s="1">
        <v>4</v>
      </c>
    </row>
    <row r="881" spans="1:5" x14ac:dyDescent="0.25">
      <c r="A881">
        <v>2533</v>
      </c>
      <c r="C881" s="4">
        <v>2</v>
      </c>
      <c r="E881" s="1">
        <v>4</v>
      </c>
    </row>
    <row r="882" spans="1:5" x14ac:dyDescent="0.25">
      <c r="A882">
        <v>2534</v>
      </c>
      <c r="C882" s="4">
        <v>2</v>
      </c>
      <c r="E882" s="1">
        <v>4</v>
      </c>
    </row>
    <row r="883" spans="1:5" x14ac:dyDescent="0.25">
      <c r="A883">
        <v>2535</v>
      </c>
      <c r="C883" s="4">
        <v>2</v>
      </c>
      <c r="E883" s="1">
        <v>4</v>
      </c>
    </row>
    <row r="884" spans="1:5" x14ac:dyDescent="0.25">
      <c r="A884">
        <v>2536</v>
      </c>
      <c r="C884" s="4">
        <v>2</v>
      </c>
      <c r="E884" s="1">
        <v>4</v>
      </c>
    </row>
    <row r="885" spans="1:5" x14ac:dyDescent="0.25">
      <c r="A885">
        <v>2537</v>
      </c>
      <c r="C885" s="4">
        <v>2</v>
      </c>
      <c r="E885" s="1">
        <v>4</v>
      </c>
    </row>
    <row r="886" spans="1:5" x14ac:dyDescent="0.25">
      <c r="A886">
        <v>2538</v>
      </c>
      <c r="B886" s="2">
        <v>1</v>
      </c>
      <c r="C886" s="4">
        <v>2</v>
      </c>
      <c r="E886" s="1">
        <v>4</v>
      </c>
    </row>
    <row r="887" spans="1:5" x14ac:dyDescent="0.25">
      <c r="A887">
        <v>2539</v>
      </c>
      <c r="B887" s="2">
        <v>1</v>
      </c>
      <c r="C887" s="4">
        <v>2</v>
      </c>
      <c r="E887" s="1">
        <v>4</v>
      </c>
    </row>
    <row r="888" spans="1:5" x14ac:dyDescent="0.25">
      <c r="A888">
        <v>2540</v>
      </c>
      <c r="B888" s="2">
        <v>1</v>
      </c>
      <c r="C888" s="4">
        <v>2</v>
      </c>
      <c r="E888" s="1">
        <v>4</v>
      </c>
    </row>
    <row r="889" spans="1:5" x14ac:dyDescent="0.25">
      <c r="A889">
        <v>2541</v>
      </c>
      <c r="B889" s="2">
        <v>1</v>
      </c>
      <c r="C889" s="4">
        <v>2</v>
      </c>
      <c r="E889" s="1">
        <v>4</v>
      </c>
    </row>
    <row r="890" spans="1:5" x14ac:dyDescent="0.25">
      <c r="A890">
        <v>2542</v>
      </c>
      <c r="B890" s="2">
        <v>1</v>
      </c>
      <c r="C890" s="4">
        <v>2</v>
      </c>
      <c r="E890" s="1">
        <v>4</v>
      </c>
    </row>
    <row r="891" spans="1:5" x14ac:dyDescent="0.25">
      <c r="A891">
        <v>2543</v>
      </c>
      <c r="B891" s="2">
        <v>1</v>
      </c>
      <c r="E891" s="1">
        <v>4</v>
      </c>
    </row>
    <row r="892" spans="1:5" x14ac:dyDescent="0.25">
      <c r="A892">
        <v>2544</v>
      </c>
      <c r="B892" s="2">
        <v>1</v>
      </c>
      <c r="E892" s="1">
        <v>4</v>
      </c>
    </row>
    <row r="893" spans="1:5" x14ac:dyDescent="0.25">
      <c r="A893">
        <v>2545</v>
      </c>
      <c r="B893" s="2">
        <v>1</v>
      </c>
      <c r="D893" s="3">
        <v>3</v>
      </c>
      <c r="E893" s="1">
        <v>4</v>
      </c>
    </row>
    <row r="894" spans="1:5" x14ac:dyDescent="0.25">
      <c r="A894">
        <v>2546</v>
      </c>
      <c r="B894" s="2">
        <v>1</v>
      </c>
      <c r="D894" s="3">
        <v>3</v>
      </c>
      <c r="E894" s="1">
        <v>4</v>
      </c>
    </row>
    <row r="895" spans="1:5" x14ac:dyDescent="0.25">
      <c r="A895">
        <v>2547</v>
      </c>
      <c r="B895" s="2">
        <v>1</v>
      </c>
      <c r="D895" s="3">
        <v>3</v>
      </c>
      <c r="E895" s="1">
        <v>4</v>
      </c>
    </row>
    <row r="896" spans="1:5" x14ac:dyDescent="0.25">
      <c r="A896">
        <v>2548</v>
      </c>
      <c r="B896" s="2">
        <v>1</v>
      </c>
      <c r="D896" s="3">
        <v>3</v>
      </c>
      <c r="E896" s="1">
        <v>4</v>
      </c>
    </row>
    <row r="897" spans="1:6" x14ac:dyDescent="0.25">
      <c r="A897">
        <v>2549</v>
      </c>
      <c r="B897" s="2">
        <v>1</v>
      </c>
      <c r="D897" s="3">
        <v>3</v>
      </c>
      <c r="E897" s="1">
        <v>4</v>
      </c>
    </row>
    <row r="898" spans="1:6" x14ac:dyDescent="0.25">
      <c r="A898">
        <v>2550</v>
      </c>
      <c r="B898" s="2">
        <v>1</v>
      </c>
      <c r="D898" s="3">
        <v>3</v>
      </c>
      <c r="E898" s="1">
        <v>4</v>
      </c>
    </row>
    <row r="899" spans="1:6" x14ac:dyDescent="0.25">
      <c r="A899">
        <v>2551</v>
      </c>
      <c r="B899" s="2">
        <v>1</v>
      </c>
      <c r="D899" s="3">
        <v>3</v>
      </c>
      <c r="E899" s="1">
        <v>4</v>
      </c>
    </row>
    <row r="900" spans="1:6" x14ac:dyDescent="0.25">
      <c r="A900">
        <v>2552</v>
      </c>
      <c r="B900" s="2">
        <v>1</v>
      </c>
      <c r="D900" s="3">
        <v>3</v>
      </c>
      <c r="E900" s="1">
        <v>4</v>
      </c>
    </row>
    <row r="901" spans="1:6" x14ac:dyDescent="0.25">
      <c r="A901">
        <v>2553</v>
      </c>
      <c r="B901" s="2">
        <v>1</v>
      </c>
      <c r="D901" s="3">
        <v>3</v>
      </c>
      <c r="E901" s="1">
        <v>4</v>
      </c>
    </row>
    <row r="902" spans="1:6" x14ac:dyDescent="0.25">
      <c r="A902">
        <v>2554</v>
      </c>
      <c r="B902" s="2">
        <v>1</v>
      </c>
      <c r="D902" s="3">
        <v>3</v>
      </c>
      <c r="E902" s="1">
        <v>4</v>
      </c>
    </row>
    <row r="903" spans="1:6" x14ac:dyDescent="0.25">
      <c r="A903">
        <v>2555</v>
      </c>
      <c r="B903" s="2">
        <v>1</v>
      </c>
      <c r="D903" s="3">
        <v>3</v>
      </c>
      <c r="E903" s="1">
        <v>4</v>
      </c>
    </row>
    <row r="904" spans="1:6" x14ac:dyDescent="0.25">
      <c r="A904">
        <v>2556</v>
      </c>
      <c r="B904" s="2">
        <v>1</v>
      </c>
      <c r="D904" s="3">
        <v>3</v>
      </c>
      <c r="E904" s="1">
        <v>4</v>
      </c>
    </row>
    <row r="905" spans="1:6" x14ac:dyDescent="0.25">
      <c r="A905">
        <v>2557</v>
      </c>
      <c r="B905" s="2">
        <v>1</v>
      </c>
      <c r="D905" s="3">
        <v>3</v>
      </c>
      <c r="E905" s="1">
        <v>4</v>
      </c>
    </row>
    <row r="906" spans="1:6" x14ac:dyDescent="0.25">
      <c r="A906">
        <v>2558</v>
      </c>
      <c r="B906" s="2">
        <v>1</v>
      </c>
      <c r="D906" s="3">
        <v>3</v>
      </c>
    </row>
    <row r="907" spans="1:6" x14ac:dyDescent="0.25">
      <c r="A907">
        <v>2559</v>
      </c>
      <c r="B907" s="2">
        <v>1</v>
      </c>
      <c r="D907" s="3">
        <v>3</v>
      </c>
    </row>
    <row r="908" spans="1:6" x14ac:dyDescent="0.25">
      <c r="A908">
        <v>2560</v>
      </c>
      <c r="B908" s="2">
        <v>1</v>
      </c>
      <c r="D908" s="3">
        <v>3</v>
      </c>
    </row>
    <row r="909" spans="1:6" x14ac:dyDescent="0.25">
      <c r="A909">
        <v>2561</v>
      </c>
      <c r="F909" t="s">
        <v>22</v>
      </c>
    </row>
    <row r="910" spans="1:6" x14ac:dyDescent="0.25">
      <c r="A910">
        <v>2915</v>
      </c>
    </row>
    <row r="911" spans="1:6" x14ac:dyDescent="0.25">
      <c r="A911">
        <v>2916</v>
      </c>
    </row>
    <row r="912" spans="1:6" x14ac:dyDescent="0.25">
      <c r="A912">
        <v>2917</v>
      </c>
      <c r="F912" t="s">
        <v>22</v>
      </c>
    </row>
    <row r="913" spans="1:5" x14ac:dyDescent="0.25">
      <c r="A913">
        <v>2918</v>
      </c>
    </row>
    <row r="914" spans="1:5" x14ac:dyDescent="0.25">
      <c r="A914">
        <v>2919</v>
      </c>
    </row>
    <row r="915" spans="1:5" x14ac:dyDescent="0.25">
      <c r="A915">
        <v>2920</v>
      </c>
    </row>
    <row r="916" spans="1:5" x14ac:dyDescent="0.25">
      <c r="A916">
        <v>2921</v>
      </c>
      <c r="E916" s="1">
        <v>4</v>
      </c>
    </row>
    <row r="917" spans="1:5" x14ac:dyDescent="0.25">
      <c r="A917">
        <v>2922</v>
      </c>
      <c r="E917" s="1">
        <v>4</v>
      </c>
    </row>
    <row r="918" spans="1:5" x14ac:dyDescent="0.25">
      <c r="A918">
        <v>2923</v>
      </c>
      <c r="C918" s="4">
        <v>2</v>
      </c>
      <c r="E918" s="1">
        <v>4</v>
      </c>
    </row>
    <row r="919" spans="1:5" x14ac:dyDescent="0.25">
      <c r="A919">
        <v>2924</v>
      </c>
      <c r="C919" s="4">
        <v>2</v>
      </c>
      <c r="E919" s="1">
        <v>4</v>
      </c>
    </row>
    <row r="920" spans="1:5" x14ac:dyDescent="0.25">
      <c r="A920">
        <v>2925</v>
      </c>
      <c r="C920" s="4">
        <v>2</v>
      </c>
      <c r="E920" s="1">
        <v>4</v>
      </c>
    </row>
    <row r="921" spans="1:5" x14ac:dyDescent="0.25">
      <c r="A921">
        <v>2926</v>
      </c>
      <c r="C921" s="4">
        <v>2</v>
      </c>
      <c r="E921" s="1">
        <v>4</v>
      </c>
    </row>
    <row r="922" spans="1:5" x14ac:dyDescent="0.25">
      <c r="A922">
        <v>2927</v>
      </c>
      <c r="C922" s="4">
        <v>2</v>
      </c>
      <c r="E922" s="1">
        <v>4</v>
      </c>
    </row>
    <row r="923" spans="1:5" x14ac:dyDescent="0.25">
      <c r="A923">
        <v>2928</v>
      </c>
      <c r="C923" s="4">
        <v>2</v>
      </c>
      <c r="E923" s="1">
        <v>4</v>
      </c>
    </row>
    <row r="924" spans="1:5" x14ac:dyDescent="0.25">
      <c r="A924">
        <v>2929</v>
      </c>
      <c r="C924" s="4">
        <v>2</v>
      </c>
      <c r="E924" s="1">
        <v>4</v>
      </c>
    </row>
    <row r="925" spans="1:5" x14ac:dyDescent="0.25">
      <c r="A925">
        <v>2930</v>
      </c>
      <c r="C925" s="4">
        <v>2</v>
      </c>
      <c r="E925" s="1">
        <v>4</v>
      </c>
    </row>
    <row r="926" spans="1:5" x14ac:dyDescent="0.25">
      <c r="A926">
        <v>2931</v>
      </c>
      <c r="C926" s="4">
        <v>2</v>
      </c>
      <c r="E926" s="1">
        <v>4</v>
      </c>
    </row>
    <row r="927" spans="1:5" x14ac:dyDescent="0.25">
      <c r="A927">
        <v>2932</v>
      </c>
      <c r="C927" s="4">
        <v>2</v>
      </c>
      <c r="E927" s="1">
        <v>4</v>
      </c>
    </row>
    <row r="928" spans="1:5" x14ac:dyDescent="0.25">
      <c r="A928">
        <v>2933</v>
      </c>
      <c r="C928" s="4">
        <v>2</v>
      </c>
      <c r="E928" s="1">
        <v>4</v>
      </c>
    </row>
    <row r="929" spans="1:5" x14ac:dyDescent="0.25">
      <c r="A929">
        <v>2934</v>
      </c>
      <c r="C929" s="4">
        <v>2</v>
      </c>
      <c r="E929" s="1">
        <v>4</v>
      </c>
    </row>
    <row r="930" spans="1:5" x14ac:dyDescent="0.25">
      <c r="A930">
        <v>2935</v>
      </c>
      <c r="C930" s="4">
        <v>2</v>
      </c>
      <c r="E930" s="1">
        <v>4</v>
      </c>
    </row>
    <row r="931" spans="1:5" x14ac:dyDescent="0.25">
      <c r="A931">
        <v>2936</v>
      </c>
      <c r="C931" s="4">
        <v>2</v>
      </c>
      <c r="D931" s="3">
        <v>3</v>
      </c>
      <c r="E931" s="1">
        <v>4</v>
      </c>
    </row>
    <row r="932" spans="1:5" x14ac:dyDescent="0.25">
      <c r="A932">
        <v>2937</v>
      </c>
      <c r="D932" s="3">
        <v>3</v>
      </c>
      <c r="E932" s="1">
        <v>4</v>
      </c>
    </row>
    <row r="933" spans="1:5" x14ac:dyDescent="0.25">
      <c r="A933">
        <v>2938</v>
      </c>
      <c r="D933" s="3">
        <v>3</v>
      </c>
      <c r="E933" s="1">
        <v>4</v>
      </c>
    </row>
    <row r="934" spans="1:5" x14ac:dyDescent="0.25">
      <c r="A934">
        <v>2939</v>
      </c>
      <c r="D934" s="3">
        <v>3</v>
      </c>
    </row>
    <row r="935" spans="1:5" x14ac:dyDescent="0.25">
      <c r="A935">
        <v>2940</v>
      </c>
      <c r="D935" s="3">
        <v>3</v>
      </c>
    </row>
    <row r="936" spans="1:5" x14ac:dyDescent="0.25">
      <c r="A936">
        <v>2941</v>
      </c>
      <c r="D936" s="3">
        <v>3</v>
      </c>
    </row>
    <row r="937" spans="1:5" x14ac:dyDescent="0.25">
      <c r="A937">
        <v>2942</v>
      </c>
      <c r="B937" s="2">
        <v>1</v>
      </c>
      <c r="D937" s="3">
        <v>3</v>
      </c>
    </row>
    <row r="938" spans="1:5" x14ac:dyDescent="0.25">
      <c r="A938">
        <v>2943</v>
      </c>
      <c r="B938" s="2">
        <v>1</v>
      </c>
      <c r="D938" s="3">
        <v>3</v>
      </c>
    </row>
    <row r="939" spans="1:5" x14ac:dyDescent="0.25">
      <c r="A939">
        <v>2944</v>
      </c>
      <c r="B939" s="2">
        <v>1</v>
      </c>
      <c r="D939" s="3">
        <v>3</v>
      </c>
    </row>
    <row r="940" spans="1:5" x14ac:dyDescent="0.25">
      <c r="A940">
        <v>2945</v>
      </c>
      <c r="B940" s="2">
        <v>1</v>
      </c>
      <c r="D940" s="3">
        <v>3</v>
      </c>
    </row>
    <row r="941" spans="1:5" x14ac:dyDescent="0.25">
      <c r="A941">
        <v>2946</v>
      </c>
      <c r="B941" s="2">
        <v>1</v>
      </c>
      <c r="D941" s="3">
        <v>3</v>
      </c>
    </row>
    <row r="942" spans="1:5" x14ac:dyDescent="0.25">
      <c r="A942">
        <v>2947</v>
      </c>
      <c r="B942" s="2">
        <v>1</v>
      </c>
      <c r="D942" s="3">
        <v>3</v>
      </c>
    </row>
    <row r="943" spans="1:5" x14ac:dyDescent="0.25">
      <c r="A943">
        <v>2948</v>
      </c>
      <c r="B943" s="2">
        <v>1</v>
      </c>
      <c r="D943" s="3">
        <v>3</v>
      </c>
    </row>
    <row r="944" spans="1:5" x14ac:dyDescent="0.25">
      <c r="A944">
        <v>2949</v>
      </c>
      <c r="B944" s="2">
        <v>1</v>
      </c>
      <c r="D944" s="3">
        <v>3</v>
      </c>
    </row>
    <row r="945" spans="1:5" x14ac:dyDescent="0.25">
      <c r="A945">
        <v>2950</v>
      </c>
      <c r="B945" s="2">
        <v>1</v>
      </c>
      <c r="D945" s="3">
        <v>3</v>
      </c>
    </row>
    <row r="946" spans="1:5" x14ac:dyDescent="0.25">
      <c r="A946">
        <v>2951</v>
      </c>
      <c r="B946" s="2">
        <v>1</v>
      </c>
    </row>
    <row r="947" spans="1:5" x14ac:dyDescent="0.25">
      <c r="A947">
        <v>2952</v>
      </c>
      <c r="B947" s="2">
        <v>1</v>
      </c>
    </row>
    <row r="948" spans="1:5" x14ac:dyDescent="0.25">
      <c r="A948">
        <v>2953</v>
      </c>
      <c r="B948" s="2">
        <v>1</v>
      </c>
    </row>
    <row r="949" spans="1:5" x14ac:dyDescent="0.25">
      <c r="A949">
        <v>2954</v>
      </c>
      <c r="B949" s="2">
        <v>1</v>
      </c>
    </row>
    <row r="950" spans="1:5" x14ac:dyDescent="0.25">
      <c r="A950">
        <v>2955</v>
      </c>
      <c r="B950" s="2">
        <v>1</v>
      </c>
    </row>
    <row r="951" spans="1:5" x14ac:dyDescent="0.25">
      <c r="A951">
        <v>2956</v>
      </c>
    </row>
    <row r="952" spans="1:5" x14ac:dyDescent="0.25">
      <c r="A952">
        <v>2957</v>
      </c>
    </row>
    <row r="953" spans="1:5" x14ac:dyDescent="0.25">
      <c r="A953">
        <v>2958</v>
      </c>
      <c r="C953" s="4">
        <v>2</v>
      </c>
    </row>
    <row r="954" spans="1:5" x14ac:dyDescent="0.25">
      <c r="A954">
        <v>2959</v>
      </c>
      <c r="C954" s="4">
        <v>2</v>
      </c>
      <c r="E954" s="1">
        <v>4</v>
      </c>
    </row>
    <row r="955" spans="1:5" x14ac:dyDescent="0.25">
      <c r="A955">
        <v>2960</v>
      </c>
      <c r="C955" s="4">
        <v>2</v>
      </c>
      <c r="E955" s="1">
        <v>4</v>
      </c>
    </row>
    <row r="956" spans="1:5" x14ac:dyDescent="0.25">
      <c r="A956">
        <v>2961</v>
      </c>
      <c r="C956" s="4">
        <v>2</v>
      </c>
      <c r="E956" s="1">
        <v>4</v>
      </c>
    </row>
    <row r="957" spans="1:5" x14ac:dyDescent="0.25">
      <c r="A957">
        <v>2962</v>
      </c>
      <c r="C957" s="4">
        <v>2</v>
      </c>
      <c r="E957" s="1">
        <v>4</v>
      </c>
    </row>
    <row r="958" spans="1:5" x14ac:dyDescent="0.25">
      <c r="A958">
        <v>2963</v>
      </c>
      <c r="C958" s="4">
        <v>2</v>
      </c>
      <c r="E958" s="1">
        <v>4</v>
      </c>
    </row>
    <row r="959" spans="1:5" x14ac:dyDescent="0.25">
      <c r="A959">
        <v>2964</v>
      </c>
      <c r="C959" s="4">
        <v>2</v>
      </c>
      <c r="E959" s="1">
        <v>4</v>
      </c>
    </row>
    <row r="960" spans="1:5" x14ac:dyDescent="0.25">
      <c r="A960">
        <v>2965</v>
      </c>
      <c r="C960" s="4">
        <v>2</v>
      </c>
      <c r="E960" s="1">
        <v>4</v>
      </c>
    </row>
    <row r="961" spans="1:5" x14ac:dyDescent="0.25">
      <c r="A961">
        <v>2966</v>
      </c>
      <c r="C961" s="4">
        <v>2</v>
      </c>
      <c r="D961" s="3">
        <v>3</v>
      </c>
      <c r="E961" s="1">
        <v>4</v>
      </c>
    </row>
    <row r="962" spans="1:5" x14ac:dyDescent="0.25">
      <c r="A962">
        <v>2967</v>
      </c>
      <c r="C962" s="4">
        <v>2</v>
      </c>
      <c r="D962" s="3">
        <v>3</v>
      </c>
      <c r="E962" s="1">
        <v>4</v>
      </c>
    </row>
    <row r="963" spans="1:5" x14ac:dyDescent="0.25">
      <c r="A963">
        <v>2968</v>
      </c>
      <c r="C963" s="4">
        <v>2</v>
      </c>
      <c r="D963" s="3">
        <v>3</v>
      </c>
      <c r="E963" s="1">
        <v>4</v>
      </c>
    </row>
    <row r="964" spans="1:5" x14ac:dyDescent="0.25">
      <c r="A964">
        <v>2969</v>
      </c>
      <c r="D964" s="3">
        <v>3</v>
      </c>
      <c r="E964" s="1">
        <v>4</v>
      </c>
    </row>
    <row r="965" spans="1:5" x14ac:dyDescent="0.25">
      <c r="A965">
        <v>2970</v>
      </c>
      <c r="D965" s="3">
        <v>3</v>
      </c>
      <c r="E965" s="1">
        <v>4</v>
      </c>
    </row>
    <row r="966" spans="1:5" x14ac:dyDescent="0.25">
      <c r="A966">
        <v>2971</v>
      </c>
      <c r="D966" s="3">
        <v>3</v>
      </c>
      <c r="E966" s="1">
        <v>4</v>
      </c>
    </row>
    <row r="967" spans="1:5" x14ac:dyDescent="0.25">
      <c r="A967">
        <v>2972</v>
      </c>
      <c r="D967" s="3">
        <v>3</v>
      </c>
      <c r="E967" s="1">
        <v>4</v>
      </c>
    </row>
    <row r="968" spans="1:5" x14ac:dyDescent="0.25">
      <c r="A968">
        <v>2973</v>
      </c>
      <c r="D968" s="3">
        <v>3</v>
      </c>
      <c r="E968" s="1">
        <v>4</v>
      </c>
    </row>
    <row r="969" spans="1:5" x14ac:dyDescent="0.25">
      <c r="A969">
        <v>2974</v>
      </c>
      <c r="B969" s="2">
        <v>1</v>
      </c>
      <c r="D969" s="3">
        <v>3</v>
      </c>
      <c r="E969" s="1">
        <v>4</v>
      </c>
    </row>
    <row r="970" spans="1:5" x14ac:dyDescent="0.25">
      <c r="A970">
        <v>2975</v>
      </c>
      <c r="B970" s="2">
        <v>1</v>
      </c>
      <c r="D970" s="3">
        <v>3</v>
      </c>
      <c r="E970" s="1">
        <v>4</v>
      </c>
    </row>
    <row r="971" spans="1:5" x14ac:dyDescent="0.25">
      <c r="A971">
        <v>2976</v>
      </c>
      <c r="B971" s="2">
        <v>1</v>
      </c>
      <c r="D971" s="3">
        <v>3</v>
      </c>
    </row>
    <row r="972" spans="1:5" x14ac:dyDescent="0.25">
      <c r="A972">
        <v>2977</v>
      </c>
      <c r="B972" s="2">
        <v>1</v>
      </c>
      <c r="D972" s="3">
        <v>3</v>
      </c>
    </row>
    <row r="973" spans="1:5" x14ac:dyDescent="0.25">
      <c r="A973">
        <v>2978</v>
      </c>
      <c r="B973" s="2">
        <v>1</v>
      </c>
      <c r="D973" s="3">
        <v>3</v>
      </c>
    </row>
    <row r="974" spans="1:5" x14ac:dyDescent="0.25">
      <c r="A974">
        <v>2979</v>
      </c>
      <c r="B974" s="2">
        <v>1</v>
      </c>
      <c r="D974" s="3">
        <v>3</v>
      </c>
    </row>
    <row r="975" spans="1:5" x14ac:dyDescent="0.25">
      <c r="A975">
        <v>2980</v>
      </c>
      <c r="B975" s="2">
        <v>1</v>
      </c>
      <c r="D975" s="3">
        <v>3</v>
      </c>
    </row>
    <row r="976" spans="1:5" x14ac:dyDescent="0.25">
      <c r="A976">
        <v>2981</v>
      </c>
      <c r="B976" s="2">
        <v>1</v>
      </c>
    </row>
    <row r="977" spans="1:5" x14ac:dyDescent="0.25">
      <c r="A977">
        <v>2982</v>
      </c>
      <c r="B977" s="2">
        <v>1</v>
      </c>
    </row>
    <row r="978" spans="1:5" x14ac:dyDescent="0.25">
      <c r="A978">
        <v>2983</v>
      </c>
      <c r="B978" s="2">
        <v>1</v>
      </c>
    </row>
    <row r="979" spans="1:5" x14ac:dyDescent="0.25">
      <c r="A979">
        <v>2984</v>
      </c>
      <c r="B979" s="2">
        <v>1</v>
      </c>
    </row>
    <row r="980" spans="1:5" x14ac:dyDescent="0.25">
      <c r="A980">
        <v>2985</v>
      </c>
      <c r="B980" s="2">
        <v>1</v>
      </c>
    </row>
    <row r="981" spans="1:5" x14ac:dyDescent="0.25">
      <c r="A981">
        <v>2986</v>
      </c>
      <c r="B981" s="2">
        <v>1</v>
      </c>
    </row>
    <row r="982" spans="1:5" x14ac:dyDescent="0.25">
      <c r="A982">
        <v>2987</v>
      </c>
      <c r="B982" s="2">
        <v>1</v>
      </c>
    </row>
    <row r="983" spans="1:5" x14ac:dyDescent="0.25">
      <c r="A983">
        <v>2988</v>
      </c>
    </row>
    <row r="984" spans="1:5" x14ac:dyDescent="0.25">
      <c r="A984">
        <v>2989</v>
      </c>
      <c r="C984" s="4">
        <v>2</v>
      </c>
    </row>
    <row r="985" spans="1:5" x14ac:dyDescent="0.25">
      <c r="A985">
        <v>2990</v>
      </c>
      <c r="C985" s="4">
        <v>2</v>
      </c>
    </row>
    <row r="986" spans="1:5" x14ac:dyDescent="0.25">
      <c r="A986">
        <v>2991</v>
      </c>
      <c r="C986" s="4">
        <v>2</v>
      </c>
    </row>
    <row r="987" spans="1:5" x14ac:dyDescent="0.25">
      <c r="A987">
        <v>2992</v>
      </c>
      <c r="C987" s="4">
        <v>2</v>
      </c>
    </row>
    <row r="988" spans="1:5" x14ac:dyDescent="0.25">
      <c r="A988">
        <v>2993</v>
      </c>
      <c r="C988" s="4">
        <v>2</v>
      </c>
    </row>
    <row r="989" spans="1:5" x14ac:dyDescent="0.25">
      <c r="A989">
        <v>2994</v>
      </c>
      <c r="C989" s="4">
        <v>2</v>
      </c>
      <c r="D989" s="3">
        <v>3</v>
      </c>
    </row>
    <row r="990" spans="1:5" x14ac:dyDescent="0.25">
      <c r="A990">
        <v>2995</v>
      </c>
      <c r="C990" s="4">
        <v>2</v>
      </c>
      <c r="D990" s="3">
        <v>3</v>
      </c>
      <c r="E990" s="1">
        <v>4</v>
      </c>
    </row>
    <row r="991" spans="1:5" x14ac:dyDescent="0.25">
      <c r="A991">
        <v>2996</v>
      </c>
      <c r="C991" s="4">
        <v>2</v>
      </c>
      <c r="D991" s="3">
        <v>3</v>
      </c>
      <c r="E991" s="1">
        <v>4</v>
      </c>
    </row>
    <row r="992" spans="1:5" x14ac:dyDescent="0.25">
      <c r="A992">
        <v>2997</v>
      </c>
      <c r="C992" s="4">
        <v>2</v>
      </c>
      <c r="D992" s="3">
        <v>3</v>
      </c>
      <c r="E992" s="1">
        <v>4</v>
      </c>
    </row>
    <row r="993" spans="1:5" x14ac:dyDescent="0.25">
      <c r="A993">
        <v>2998</v>
      </c>
      <c r="C993" s="4">
        <v>2</v>
      </c>
      <c r="D993" s="3">
        <v>3</v>
      </c>
      <c r="E993" s="1">
        <v>4</v>
      </c>
    </row>
    <row r="994" spans="1:5" x14ac:dyDescent="0.25">
      <c r="A994">
        <v>2999</v>
      </c>
      <c r="C994" s="4">
        <v>2</v>
      </c>
      <c r="D994" s="3">
        <v>3</v>
      </c>
      <c r="E994" s="1">
        <v>4</v>
      </c>
    </row>
    <row r="995" spans="1:5" x14ac:dyDescent="0.25">
      <c r="A995">
        <v>3000</v>
      </c>
      <c r="C995" s="4">
        <v>2</v>
      </c>
      <c r="D995" s="3">
        <v>3</v>
      </c>
    </row>
    <row r="996" spans="1:5" x14ac:dyDescent="0.25">
      <c r="A996">
        <v>3001</v>
      </c>
      <c r="C996" s="4">
        <v>2</v>
      </c>
      <c r="D996" s="3">
        <v>3</v>
      </c>
    </row>
    <row r="997" spans="1:5" x14ac:dyDescent="0.25">
      <c r="A997">
        <v>3002</v>
      </c>
      <c r="D997" s="3">
        <v>3</v>
      </c>
    </row>
    <row r="998" spans="1:5" x14ac:dyDescent="0.25">
      <c r="A998">
        <v>3003</v>
      </c>
      <c r="D998" s="3">
        <v>3</v>
      </c>
    </row>
    <row r="999" spans="1:5" x14ac:dyDescent="0.25">
      <c r="A999">
        <v>3004</v>
      </c>
      <c r="D999" s="3">
        <v>3</v>
      </c>
    </row>
    <row r="1000" spans="1:5" x14ac:dyDescent="0.25">
      <c r="A1000">
        <v>3005</v>
      </c>
      <c r="D1000" s="3">
        <v>3</v>
      </c>
    </row>
    <row r="1001" spans="1:5" x14ac:dyDescent="0.25">
      <c r="A1001">
        <v>3006</v>
      </c>
      <c r="B1001" s="2">
        <v>1</v>
      </c>
      <c r="D1001" s="3">
        <v>3</v>
      </c>
    </row>
    <row r="1002" spans="1:5" x14ac:dyDescent="0.25">
      <c r="A1002">
        <v>3007</v>
      </c>
      <c r="B1002" s="2">
        <v>1</v>
      </c>
      <c r="D1002" s="3">
        <v>3</v>
      </c>
    </row>
    <row r="1003" spans="1:5" x14ac:dyDescent="0.25">
      <c r="A1003">
        <v>3008</v>
      </c>
      <c r="B1003" s="2">
        <v>1</v>
      </c>
      <c r="D1003" s="3">
        <v>3</v>
      </c>
    </row>
    <row r="1004" spans="1:5" x14ac:dyDescent="0.25">
      <c r="A1004">
        <v>3009</v>
      </c>
      <c r="B1004" s="2">
        <v>1</v>
      </c>
      <c r="D1004" s="3">
        <v>3</v>
      </c>
    </row>
    <row r="1005" spans="1:5" x14ac:dyDescent="0.25">
      <c r="A1005">
        <v>3010</v>
      </c>
      <c r="B1005" s="2">
        <v>1</v>
      </c>
      <c r="D1005" s="3">
        <v>3</v>
      </c>
    </row>
    <row r="1006" spans="1:5" x14ac:dyDescent="0.25">
      <c r="A1006">
        <v>3011</v>
      </c>
      <c r="B1006" s="2">
        <v>1</v>
      </c>
    </row>
    <row r="1007" spans="1:5" x14ac:dyDescent="0.25">
      <c r="A1007">
        <v>3012</v>
      </c>
      <c r="B1007" s="2">
        <v>1</v>
      </c>
    </row>
    <row r="1008" spans="1:5" x14ac:dyDescent="0.25">
      <c r="A1008">
        <v>3013</v>
      </c>
      <c r="B1008" s="2">
        <v>1</v>
      </c>
    </row>
    <row r="1009" spans="1:5" x14ac:dyDescent="0.25">
      <c r="A1009">
        <v>3014</v>
      </c>
      <c r="B1009" s="2">
        <v>1</v>
      </c>
    </row>
    <row r="1010" spans="1:5" x14ac:dyDescent="0.25">
      <c r="A1010">
        <v>3015</v>
      </c>
      <c r="B1010" s="2">
        <v>1</v>
      </c>
    </row>
    <row r="1011" spans="1:5" x14ac:dyDescent="0.25">
      <c r="A1011">
        <v>3016</v>
      </c>
      <c r="B1011" s="2">
        <v>1</v>
      </c>
    </row>
    <row r="1012" spans="1:5" x14ac:dyDescent="0.25">
      <c r="A1012">
        <v>3017</v>
      </c>
      <c r="B1012" s="2">
        <v>1</v>
      </c>
      <c r="C1012" s="4">
        <v>2</v>
      </c>
    </row>
    <row r="1013" spans="1:5" x14ac:dyDescent="0.25">
      <c r="A1013">
        <v>3018</v>
      </c>
      <c r="B1013" s="2">
        <v>1</v>
      </c>
      <c r="C1013" s="4">
        <v>2</v>
      </c>
    </row>
    <row r="1014" spans="1:5" x14ac:dyDescent="0.25">
      <c r="A1014">
        <v>3019</v>
      </c>
      <c r="B1014" s="2">
        <v>1</v>
      </c>
      <c r="C1014" s="4">
        <v>2</v>
      </c>
    </row>
    <row r="1015" spans="1:5" x14ac:dyDescent="0.25">
      <c r="A1015">
        <v>3020</v>
      </c>
      <c r="B1015" s="2">
        <v>1</v>
      </c>
      <c r="C1015" s="4">
        <v>2</v>
      </c>
    </row>
    <row r="1016" spans="1:5" x14ac:dyDescent="0.25">
      <c r="A1016">
        <v>3021</v>
      </c>
      <c r="B1016" s="2">
        <v>1</v>
      </c>
      <c r="C1016" s="4">
        <v>2</v>
      </c>
    </row>
    <row r="1017" spans="1:5" x14ac:dyDescent="0.25">
      <c r="A1017">
        <v>3022</v>
      </c>
      <c r="C1017" s="4">
        <v>2</v>
      </c>
    </row>
    <row r="1018" spans="1:5" x14ac:dyDescent="0.25">
      <c r="A1018">
        <v>3023</v>
      </c>
      <c r="C1018" s="4">
        <v>2</v>
      </c>
    </row>
    <row r="1019" spans="1:5" x14ac:dyDescent="0.25">
      <c r="A1019">
        <v>3024</v>
      </c>
      <c r="C1019" s="4">
        <v>2</v>
      </c>
    </row>
    <row r="1020" spans="1:5" x14ac:dyDescent="0.25">
      <c r="A1020">
        <v>3025</v>
      </c>
      <c r="C1020" s="4">
        <v>2</v>
      </c>
      <c r="D1020" s="3">
        <v>3</v>
      </c>
    </row>
    <row r="1021" spans="1:5" x14ac:dyDescent="0.25">
      <c r="A1021">
        <v>3026</v>
      </c>
      <c r="C1021" s="4">
        <v>2</v>
      </c>
      <c r="D1021" s="3">
        <v>3</v>
      </c>
    </row>
    <row r="1022" spans="1:5" x14ac:dyDescent="0.25">
      <c r="A1022">
        <v>3027</v>
      </c>
      <c r="C1022" s="4">
        <v>2</v>
      </c>
      <c r="D1022" s="3">
        <v>3</v>
      </c>
    </row>
    <row r="1023" spans="1:5" x14ac:dyDescent="0.25">
      <c r="A1023">
        <v>3028</v>
      </c>
      <c r="C1023" s="4">
        <v>2</v>
      </c>
      <c r="D1023" s="3">
        <v>3</v>
      </c>
      <c r="E1023" s="1">
        <v>4</v>
      </c>
    </row>
    <row r="1024" spans="1:5" x14ac:dyDescent="0.25">
      <c r="A1024">
        <v>3029</v>
      </c>
      <c r="C1024" s="4">
        <v>2</v>
      </c>
      <c r="D1024" s="3">
        <v>3</v>
      </c>
      <c r="E1024" s="1">
        <v>4</v>
      </c>
    </row>
    <row r="1025" spans="1:5" x14ac:dyDescent="0.25">
      <c r="A1025">
        <v>3030</v>
      </c>
      <c r="D1025" s="3">
        <v>3</v>
      </c>
      <c r="E1025" s="1">
        <v>4</v>
      </c>
    </row>
    <row r="1026" spans="1:5" x14ac:dyDescent="0.25">
      <c r="A1026">
        <v>3031</v>
      </c>
      <c r="D1026" s="3">
        <v>3</v>
      </c>
      <c r="E1026" s="1">
        <v>4</v>
      </c>
    </row>
    <row r="1027" spans="1:5" x14ac:dyDescent="0.25">
      <c r="A1027">
        <v>3032</v>
      </c>
      <c r="D1027" s="3">
        <v>3</v>
      </c>
      <c r="E1027" s="1">
        <v>4</v>
      </c>
    </row>
    <row r="1028" spans="1:5" x14ac:dyDescent="0.25">
      <c r="A1028">
        <v>3033</v>
      </c>
      <c r="D1028" s="3">
        <v>3</v>
      </c>
      <c r="E1028" s="1">
        <v>4</v>
      </c>
    </row>
    <row r="1029" spans="1:5" x14ac:dyDescent="0.25">
      <c r="A1029">
        <v>3034</v>
      </c>
      <c r="D1029" s="3">
        <v>3</v>
      </c>
    </row>
    <row r="1030" spans="1:5" x14ac:dyDescent="0.25">
      <c r="A1030">
        <v>3035</v>
      </c>
      <c r="D1030" s="3">
        <v>3</v>
      </c>
    </row>
    <row r="1031" spans="1:5" x14ac:dyDescent="0.25">
      <c r="A1031">
        <v>3036</v>
      </c>
      <c r="D1031" s="3">
        <v>3</v>
      </c>
    </row>
    <row r="1032" spans="1:5" x14ac:dyDescent="0.25">
      <c r="A1032">
        <v>3037</v>
      </c>
      <c r="B1032" s="2">
        <v>1</v>
      </c>
      <c r="D1032" s="3">
        <v>3</v>
      </c>
    </row>
    <row r="1033" spans="1:5" x14ac:dyDescent="0.25">
      <c r="A1033">
        <v>3038</v>
      </c>
      <c r="B1033" s="2">
        <v>1</v>
      </c>
      <c r="D1033" s="3">
        <v>3</v>
      </c>
    </row>
    <row r="1034" spans="1:5" x14ac:dyDescent="0.25">
      <c r="A1034">
        <v>3039</v>
      </c>
      <c r="B1034" s="2">
        <v>1</v>
      </c>
      <c r="D1034" s="3">
        <v>3</v>
      </c>
    </row>
    <row r="1035" spans="1:5" x14ac:dyDescent="0.25">
      <c r="A1035">
        <v>3040</v>
      </c>
      <c r="B1035" s="2">
        <v>1</v>
      </c>
      <c r="D1035" s="3">
        <v>3</v>
      </c>
    </row>
    <row r="1036" spans="1:5" x14ac:dyDescent="0.25">
      <c r="A1036">
        <v>3041</v>
      </c>
      <c r="B1036" s="2">
        <v>1</v>
      </c>
      <c r="C1036" s="4">
        <v>2</v>
      </c>
      <c r="D1036" s="3">
        <v>3</v>
      </c>
    </row>
    <row r="1037" spans="1:5" x14ac:dyDescent="0.25">
      <c r="A1037">
        <v>3042</v>
      </c>
      <c r="B1037" s="2">
        <v>1</v>
      </c>
      <c r="C1037" s="4">
        <v>2</v>
      </c>
      <c r="D1037" s="3">
        <v>3</v>
      </c>
    </row>
    <row r="1038" spans="1:5" x14ac:dyDescent="0.25">
      <c r="A1038">
        <v>3043</v>
      </c>
      <c r="B1038" s="2">
        <v>1</v>
      </c>
      <c r="C1038" s="4">
        <v>2</v>
      </c>
      <c r="D1038" s="3">
        <v>3</v>
      </c>
      <c r="E1038" s="1">
        <v>4</v>
      </c>
    </row>
    <row r="1039" spans="1:5" x14ac:dyDescent="0.25">
      <c r="A1039">
        <v>3044</v>
      </c>
      <c r="B1039" s="2">
        <v>1</v>
      </c>
      <c r="C1039" s="4">
        <v>2</v>
      </c>
      <c r="D1039" s="3">
        <v>3</v>
      </c>
      <c r="E1039" s="1">
        <v>4</v>
      </c>
    </row>
    <row r="1040" spans="1:5" x14ac:dyDescent="0.25">
      <c r="A1040">
        <v>3045</v>
      </c>
      <c r="B1040" s="2">
        <v>1</v>
      </c>
      <c r="C1040" s="4">
        <v>2</v>
      </c>
      <c r="E1040" s="1">
        <v>4</v>
      </c>
    </row>
    <row r="1041" spans="1:5" x14ac:dyDescent="0.25">
      <c r="A1041">
        <v>3046</v>
      </c>
      <c r="B1041" s="2">
        <v>1</v>
      </c>
      <c r="C1041" s="4">
        <v>2</v>
      </c>
      <c r="E1041" s="1">
        <v>4</v>
      </c>
    </row>
    <row r="1042" spans="1:5" x14ac:dyDescent="0.25">
      <c r="A1042">
        <v>3047</v>
      </c>
      <c r="B1042" s="2">
        <v>1</v>
      </c>
      <c r="C1042" s="4">
        <v>2</v>
      </c>
      <c r="E1042" s="1">
        <v>4</v>
      </c>
    </row>
    <row r="1043" spans="1:5" x14ac:dyDescent="0.25">
      <c r="A1043">
        <v>3048</v>
      </c>
      <c r="B1043" s="2">
        <v>1</v>
      </c>
      <c r="C1043" s="4">
        <v>2</v>
      </c>
    </row>
    <row r="1044" spans="1:5" x14ac:dyDescent="0.25">
      <c r="A1044">
        <v>3049</v>
      </c>
      <c r="B1044" s="2">
        <v>1</v>
      </c>
      <c r="C1044" s="4">
        <v>2</v>
      </c>
    </row>
    <row r="1045" spans="1:5" x14ac:dyDescent="0.25">
      <c r="A1045">
        <v>3050</v>
      </c>
      <c r="B1045" s="2">
        <v>1</v>
      </c>
      <c r="C1045" s="4">
        <v>2</v>
      </c>
    </row>
    <row r="1046" spans="1:5" x14ac:dyDescent="0.25">
      <c r="A1046">
        <v>3051</v>
      </c>
      <c r="B1046" s="2">
        <v>1</v>
      </c>
      <c r="C1046" s="4">
        <v>2</v>
      </c>
    </row>
    <row r="1047" spans="1:5" x14ac:dyDescent="0.25">
      <c r="A1047">
        <v>3052</v>
      </c>
      <c r="C1047" s="4">
        <v>2</v>
      </c>
    </row>
    <row r="1048" spans="1:5" x14ac:dyDescent="0.25">
      <c r="A1048">
        <v>3053</v>
      </c>
      <c r="C1048" s="4">
        <v>2</v>
      </c>
    </row>
    <row r="1049" spans="1:5" x14ac:dyDescent="0.25">
      <c r="A1049">
        <v>3054</v>
      </c>
      <c r="C1049" s="4">
        <v>2</v>
      </c>
    </row>
    <row r="1050" spans="1:5" x14ac:dyDescent="0.25">
      <c r="A1050">
        <v>3055</v>
      </c>
    </row>
    <row r="1051" spans="1:5" x14ac:dyDescent="0.25">
      <c r="A1051">
        <v>3056</v>
      </c>
    </row>
    <row r="1052" spans="1:5" x14ac:dyDescent="0.25">
      <c r="A1052">
        <v>3057</v>
      </c>
    </row>
    <row r="1053" spans="1:5" x14ac:dyDescent="0.25">
      <c r="A1053">
        <v>3058</v>
      </c>
    </row>
    <row r="1054" spans="1:5" x14ac:dyDescent="0.25">
      <c r="A1054">
        <v>3059</v>
      </c>
    </row>
    <row r="1055" spans="1:5" x14ac:dyDescent="0.25">
      <c r="A1055">
        <v>3060</v>
      </c>
    </row>
    <row r="1056" spans="1:5" x14ac:dyDescent="0.25">
      <c r="A1056">
        <v>3061</v>
      </c>
      <c r="B1056" s="2">
        <v>1</v>
      </c>
    </row>
    <row r="1057" spans="1:5" x14ac:dyDescent="0.25">
      <c r="A1057">
        <v>3062</v>
      </c>
      <c r="B1057" s="2">
        <v>1</v>
      </c>
    </row>
    <row r="1058" spans="1:5" x14ac:dyDescent="0.25">
      <c r="A1058">
        <v>3063</v>
      </c>
      <c r="B1058" s="2">
        <v>1</v>
      </c>
    </row>
    <row r="1059" spans="1:5" x14ac:dyDescent="0.25">
      <c r="A1059">
        <v>3064</v>
      </c>
      <c r="B1059" s="2">
        <v>1</v>
      </c>
    </row>
    <row r="1060" spans="1:5" x14ac:dyDescent="0.25">
      <c r="A1060">
        <v>3065</v>
      </c>
      <c r="B1060" s="2">
        <v>1</v>
      </c>
      <c r="D1060" s="3">
        <v>3</v>
      </c>
    </row>
    <row r="1061" spans="1:5" x14ac:dyDescent="0.25">
      <c r="A1061">
        <v>3066</v>
      </c>
      <c r="B1061" s="2">
        <v>1</v>
      </c>
      <c r="D1061" s="3">
        <v>3</v>
      </c>
    </row>
    <row r="1062" spans="1:5" x14ac:dyDescent="0.25">
      <c r="A1062">
        <v>3067</v>
      </c>
      <c r="B1062" s="2">
        <v>1</v>
      </c>
      <c r="D1062" s="3">
        <v>3</v>
      </c>
    </row>
    <row r="1063" spans="1:5" x14ac:dyDescent="0.25">
      <c r="A1063">
        <v>3068</v>
      </c>
      <c r="B1063" s="2">
        <v>1</v>
      </c>
      <c r="D1063" s="3">
        <v>3</v>
      </c>
      <c r="E1063" s="1">
        <v>4</v>
      </c>
    </row>
    <row r="1064" spans="1:5" x14ac:dyDescent="0.25">
      <c r="A1064">
        <v>3069</v>
      </c>
      <c r="B1064" s="2">
        <v>1</v>
      </c>
      <c r="D1064" s="3">
        <v>3</v>
      </c>
      <c r="E1064" s="1">
        <v>4</v>
      </c>
    </row>
    <row r="1065" spans="1:5" x14ac:dyDescent="0.25">
      <c r="A1065">
        <v>3070</v>
      </c>
      <c r="B1065" s="2">
        <v>1</v>
      </c>
      <c r="C1065" s="4">
        <v>2</v>
      </c>
      <c r="D1065" s="3">
        <v>3</v>
      </c>
      <c r="E1065" s="1">
        <v>4</v>
      </c>
    </row>
    <row r="1066" spans="1:5" x14ac:dyDescent="0.25">
      <c r="A1066">
        <v>3071</v>
      </c>
      <c r="B1066" s="2">
        <v>1</v>
      </c>
      <c r="C1066" s="4">
        <v>2</v>
      </c>
      <c r="D1066" s="3">
        <v>3</v>
      </c>
      <c r="E1066" s="1">
        <v>4</v>
      </c>
    </row>
    <row r="1067" spans="1:5" x14ac:dyDescent="0.25">
      <c r="A1067">
        <v>3072</v>
      </c>
      <c r="B1067" s="2">
        <v>1</v>
      </c>
      <c r="C1067" s="4">
        <v>2</v>
      </c>
      <c r="D1067" s="3">
        <v>3</v>
      </c>
      <c r="E1067" s="1">
        <v>4</v>
      </c>
    </row>
    <row r="1068" spans="1:5" x14ac:dyDescent="0.25">
      <c r="A1068">
        <v>3073</v>
      </c>
      <c r="B1068" s="2">
        <v>1</v>
      </c>
      <c r="C1068" s="4">
        <v>2</v>
      </c>
      <c r="D1068" s="3">
        <v>3</v>
      </c>
      <c r="E1068" s="1">
        <v>4</v>
      </c>
    </row>
    <row r="1069" spans="1:5" x14ac:dyDescent="0.25">
      <c r="A1069">
        <v>3074</v>
      </c>
      <c r="B1069" s="2">
        <v>1</v>
      </c>
      <c r="C1069" s="4">
        <v>2</v>
      </c>
      <c r="D1069" s="3">
        <v>3</v>
      </c>
      <c r="E1069" s="1">
        <v>4</v>
      </c>
    </row>
    <row r="1070" spans="1:5" x14ac:dyDescent="0.25">
      <c r="A1070">
        <v>3075</v>
      </c>
      <c r="B1070" s="2">
        <v>1</v>
      </c>
      <c r="C1070" s="4">
        <v>2</v>
      </c>
      <c r="D1070" s="3">
        <v>3</v>
      </c>
      <c r="E1070" s="1">
        <v>4</v>
      </c>
    </row>
    <row r="1071" spans="1:5" x14ac:dyDescent="0.25">
      <c r="A1071">
        <v>3076</v>
      </c>
      <c r="B1071" s="2">
        <v>1</v>
      </c>
      <c r="C1071" s="4">
        <v>2</v>
      </c>
      <c r="D1071" s="3">
        <v>3</v>
      </c>
      <c r="E1071" s="1">
        <v>4</v>
      </c>
    </row>
    <row r="1072" spans="1:5" x14ac:dyDescent="0.25">
      <c r="A1072">
        <v>3077</v>
      </c>
      <c r="C1072" s="4">
        <v>2</v>
      </c>
      <c r="D1072" s="3">
        <v>3</v>
      </c>
      <c r="E1072" s="1">
        <v>4</v>
      </c>
    </row>
    <row r="1073" spans="1:5" x14ac:dyDescent="0.25">
      <c r="A1073">
        <v>3078</v>
      </c>
      <c r="C1073" s="4">
        <v>2</v>
      </c>
      <c r="D1073" s="3">
        <v>3</v>
      </c>
      <c r="E1073" s="1">
        <v>4</v>
      </c>
    </row>
    <row r="1074" spans="1:5" x14ac:dyDescent="0.25">
      <c r="A1074">
        <v>3079</v>
      </c>
      <c r="C1074" s="4">
        <v>2</v>
      </c>
      <c r="D1074" s="3">
        <v>3</v>
      </c>
      <c r="E1074" s="1">
        <v>4</v>
      </c>
    </row>
    <row r="1075" spans="1:5" x14ac:dyDescent="0.25">
      <c r="A1075">
        <v>3080</v>
      </c>
      <c r="C1075" s="4">
        <v>2</v>
      </c>
      <c r="D1075" s="3">
        <v>3</v>
      </c>
      <c r="E1075" s="1">
        <v>4</v>
      </c>
    </row>
    <row r="1076" spans="1:5" x14ac:dyDescent="0.25">
      <c r="A1076">
        <v>3081</v>
      </c>
      <c r="C1076" s="4">
        <v>2</v>
      </c>
      <c r="D1076" s="3">
        <v>3</v>
      </c>
      <c r="E1076" s="1">
        <v>4</v>
      </c>
    </row>
    <row r="1077" spans="1:5" x14ac:dyDescent="0.25">
      <c r="A1077">
        <v>3082</v>
      </c>
      <c r="C1077" s="4">
        <v>2</v>
      </c>
      <c r="D1077" s="3">
        <v>3</v>
      </c>
      <c r="E1077" s="1">
        <v>4</v>
      </c>
    </row>
    <row r="1078" spans="1:5" x14ac:dyDescent="0.25">
      <c r="A1078">
        <v>3083</v>
      </c>
      <c r="C1078" s="4">
        <v>2</v>
      </c>
      <c r="D1078" s="3">
        <v>3</v>
      </c>
    </row>
    <row r="1079" spans="1:5" x14ac:dyDescent="0.25">
      <c r="A1079">
        <v>3084</v>
      </c>
      <c r="C1079" s="4">
        <v>2</v>
      </c>
      <c r="D1079" s="3">
        <v>3</v>
      </c>
    </row>
    <row r="1080" spans="1:5" x14ac:dyDescent="0.25">
      <c r="A1080">
        <v>3085</v>
      </c>
      <c r="C1080" s="4">
        <v>2</v>
      </c>
    </row>
    <row r="1081" spans="1:5" x14ac:dyDescent="0.25">
      <c r="A1081">
        <v>3086</v>
      </c>
      <c r="C1081" s="4">
        <v>2</v>
      </c>
    </row>
    <row r="1082" spans="1:5" x14ac:dyDescent="0.25">
      <c r="A1082">
        <v>3087</v>
      </c>
    </row>
    <row r="1083" spans="1:5" x14ac:dyDescent="0.25">
      <c r="A1083">
        <v>3088</v>
      </c>
    </row>
    <row r="1084" spans="1:5" x14ac:dyDescent="0.25">
      <c r="A1084">
        <v>3089</v>
      </c>
    </row>
    <row r="1085" spans="1:5" x14ac:dyDescent="0.25">
      <c r="A1085">
        <v>3090</v>
      </c>
    </row>
    <row r="1086" spans="1:5" x14ac:dyDescent="0.25">
      <c r="A1086">
        <v>3091</v>
      </c>
    </row>
    <row r="1087" spans="1:5" x14ac:dyDescent="0.25">
      <c r="A1087">
        <v>3092</v>
      </c>
      <c r="B1087" s="2">
        <v>1</v>
      </c>
    </row>
    <row r="1088" spans="1:5" x14ac:dyDescent="0.25">
      <c r="A1088">
        <v>3093</v>
      </c>
      <c r="B1088" s="2">
        <v>1</v>
      </c>
    </row>
    <row r="1089" spans="1:4" x14ac:dyDescent="0.25">
      <c r="A1089">
        <v>3094</v>
      </c>
      <c r="B1089" s="2">
        <v>1</v>
      </c>
    </row>
    <row r="1090" spans="1:4" x14ac:dyDescent="0.25">
      <c r="A1090">
        <v>3095</v>
      </c>
      <c r="B1090" s="2">
        <v>1</v>
      </c>
    </row>
    <row r="1091" spans="1:4" x14ac:dyDescent="0.25">
      <c r="A1091">
        <v>3096</v>
      </c>
      <c r="B1091" s="2">
        <v>1</v>
      </c>
    </row>
    <row r="1092" spans="1:4" x14ac:dyDescent="0.25">
      <c r="A1092">
        <v>3097</v>
      </c>
      <c r="B1092" s="2">
        <v>1</v>
      </c>
    </row>
    <row r="1093" spans="1:4" x14ac:dyDescent="0.25">
      <c r="A1093">
        <v>3098</v>
      </c>
      <c r="B1093" s="2">
        <v>1</v>
      </c>
    </row>
    <row r="1094" spans="1:4" x14ac:dyDescent="0.25">
      <c r="A1094">
        <v>3099</v>
      </c>
      <c r="B1094" s="2">
        <v>1</v>
      </c>
      <c r="D1094" s="3">
        <v>3</v>
      </c>
    </row>
    <row r="1095" spans="1:4" x14ac:dyDescent="0.25">
      <c r="A1095">
        <v>3100</v>
      </c>
      <c r="B1095" s="2">
        <v>1</v>
      </c>
      <c r="D1095" s="3">
        <v>3</v>
      </c>
    </row>
    <row r="1096" spans="1:4" x14ac:dyDescent="0.25">
      <c r="A1096">
        <v>3101</v>
      </c>
      <c r="B1096" s="2">
        <v>1</v>
      </c>
      <c r="D1096" s="3">
        <v>3</v>
      </c>
    </row>
    <row r="1097" spans="1:4" x14ac:dyDescent="0.25">
      <c r="A1097">
        <v>3102</v>
      </c>
      <c r="B1097" s="2">
        <v>1</v>
      </c>
      <c r="D1097" s="3">
        <v>3</v>
      </c>
    </row>
    <row r="1098" spans="1:4" x14ac:dyDescent="0.25">
      <c r="A1098">
        <v>3103</v>
      </c>
      <c r="B1098" s="2">
        <v>1</v>
      </c>
      <c r="D1098" s="3">
        <v>3</v>
      </c>
    </row>
    <row r="1099" spans="1:4" x14ac:dyDescent="0.25">
      <c r="A1099">
        <v>3104</v>
      </c>
      <c r="B1099" s="2">
        <v>1</v>
      </c>
      <c r="D1099" s="3">
        <v>3</v>
      </c>
    </row>
    <row r="1100" spans="1:4" x14ac:dyDescent="0.25">
      <c r="A1100">
        <v>3105</v>
      </c>
      <c r="B1100" s="2">
        <v>1</v>
      </c>
      <c r="D1100" s="3">
        <v>3</v>
      </c>
    </row>
    <row r="1101" spans="1:4" x14ac:dyDescent="0.25">
      <c r="A1101">
        <v>3106</v>
      </c>
      <c r="C1101" s="4">
        <v>2</v>
      </c>
      <c r="D1101" s="3">
        <v>3</v>
      </c>
    </row>
    <row r="1102" spans="1:4" x14ac:dyDescent="0.25">
      <c r="A1102">
        <v>3107</v>
      </c>
      <c r="C1102" s="4">
        <v>2</v>
      </c>
      <c r="D1102" s="3">
        <v>3</v>
      </c>
    </row>
    <row r="1103" spans="1:4" x14ac:dyDescent="0.25">
      <c r="A1103">
        <v>3108</v>
      </c>
      <c r="C1103" s="4">
        <v>2</v>
      </c>
      <c r="D1103" s="3">
        <v>3</v>
      </c>
    </row>
    <row r="1104" spans="1:4" x14ac:dyDescent="0.25">
      <c r="A1104">
        <v>3109</v>
      </c>
      <c r="C1104" s="4">
        <v>2</v>
      </c>
      <c r="D1104" s="3">
        <v>3</v>
      </c>
    </row>
    <row r="1105" spans="1:5" x14ac:dyDescent="0.25">
      <c r="A1105">
        <v>3110</v>
      </c>
      <c r="C1105" s="4">
        <v>2</v>
      </c>
      <c r="D1105" s="3">
        <v>3</v>
      </c>
    </row>
    <row r="1106" spans="1:5" x14ac:dyDescent="0.25">
      <c r="A1106">
        <v>3111</v>
      </c>
      <c r="C1106" s="4">
        <v>2</v>
      </c>
      <c r="D1106" s="3">
        <v>3</v>
      </c>
    </row>
    <row r="1107" spans="1:5" x14ac:dyDescent="0.25">
      <c r="A1107">
        <v>3112</v>
      </c>
      <c r="C1107" s="4">
        <v>2</v>
      </c>
      <c r="D1107" s="3">
        <v>3</v>
      </c>
    </row>
    <row r="1108" spans="1:5" x14ac:dyDescent="0.25">
      <c r="A1108">
        <v>3113</v>
      </c>
      <c r="C1108" s="4">
        <v>2</v>
      </c>
      <c r="D1108" s="3">
        <v>3</v>
      </c>
    </row>
    <row r="1109" spans="1:5" x14ac:dyDescent="0.25">
      <c r="A1109">
        <v>3114</v>
      </c>
      <c r="C1109" s="4">
        <v>2</v>
      </c>
      <c r="D1109" s="3">
        <v>3</v>
      </c>
    </row>
    <row r="1110" spans="1:5" x14ac:dyDescent="0.25">
      <c r="A1110">
        <v>3115</v>
      </c>
      <c r="C1110" s="4">
        <v>2</v>
      </c>
    </row>
    <row r="1111" spans="1:5" x14ac:dyDescent="0.25">
      <c r="A1111">
        <v>3116</v>
      </c>
      <c r="C1111" s="4">
        <v>2</v>
      </c>
    </row>
    <row r="1112" spans="1:5" x14ac:dyDescent="0.25">
      <c r="A1112">
        <v>3117</v>
      </c>
      <c r="C1112" s="4">
        <v>2</v>
      </c>
    </row>
    <row r="1113" spans="1:5" x14ac:dyDescent="0.25">
      <c r="A1113">
        <v>3118</v>
      </c>
      <c r="C1113" s="4">
        <v>2</v>
      </c>
      <c r="E1113" s="1">
        <v>4</v>
      </c>
    </row>
    <row r="1114" spans="1:5" x14ac:dyDescent="0.25">
      <c r="A1114">
        <v>3119</v>
      </c>
      <c r="E1114" s="1">
        <v>4</v>
      </c>
    </row>
    <row r="1115" spans="1:5" x14ac:dyDescent="0.25">
      <c r="A1115">
        <v>3120</v>
      </c>
      <c r="E1115" s="1">
        <v>4</v>
      </c>
    </row>
    <row r="1116" spans="1:5" x14ac:dyDescent="0.25">
      <c r="A1116">
        <v>3121</v>
      </c>
      <c r="E1116" s="1">
        <v>4</v>
      </c>
    </row>
    <row r="1117" spans="1:5" x14ac:dyDescent="0.25">
      <c r="A1117">
        <v>3122</v>
      </c>
      <c r="E1117" s="1">
        <v>4</v>
      </c>
    </row>
    <row r="1118" spans="1:5" x14ac:dyDescent="0.25">
      <c r="A1118">
        <v>3123</v>
      </c>
      <c r="B1118" s="2">
        <v>1</v>
      </c>
      <c r="E1118" s="1">
        <v>4</v>
      </c>
    </row>
    <row r="1119" spans="1:5" x14ac:dyDescent="0.25">
      <c r="A1119">
        <v>3124</v>
      </c>
      <c r="B1119" s="2">
        <v>1</v>
      </c>
      <c r="E1119" s="1">
        <v>4</v>
      </c>
    </row>
    <row r="1120" spans="1:5" x14ac:dyDescent="0.25">
      <c r="A1120">
        <v>3125</v>
      </c>
      <c r="B1120" s="2">
        <v>1</v>
      </c>
      <c r="E1120" s="1">
        <v>4</v>
      </c>
    </row>
    <row r="1121" spans="1:5" x14ac:dyDescent="0.25">
      <c r="A1121">
        <v>3126</v>
      </c>
      <c r="B1121" s="2">
        <v>1</v>
      </c>
      <c r="E1121" s="1">
        <v>4</v>
      </c>
    </row>
    <row r="1122" spans="1:5" x14ac:dyDescent="0.25">
      <c r="A1122">
        <v>3127</v>
      </c>
      <c r="B1122" s="2">
        <v>1</v>
      </c>
      <c r="E1122" s="1">
        <v>4</v>
      </c>
    </row>
    <row r="1123" spans="1:5" x14ac:dyDescent="0.25">
      <c r="A1123">
        <v>3128</v>
      </c>
      <c r="B1123" s="2">
        <v>1</v>
      </c>
      <c r="E1123" s="1">
        <v>4</v>
      </c>
    </row>
    <row r="1124" spans="1:5" x14ac:dyDescent="0.25">
      <c r="A1124">
        <v>3129</v>
      </c>
      <c r="B1124" s="2">
        <v>1</v>
      </c>
      <c r="E1124" s="1">
        <v>4</v>
      </c>
    </row>
    <row r="1125" spans="1:5" x14ac:dyDescent="0.25">
      <c r="A1125">
        <v>3130</v>
      </c>
      <c r="B1125" s="2">
        <v>1</v>
      </c>
      <c r="E1125" s="1">
        <v>4</v>
      </c>
    </row>
    <row r="1126" spans="1:5" x14ac:dyDescent="0.25">
      <c r="A1126">
        <v>3131</v>
      </c>
      <c r="B1126" s="2">
        <v>1</v>
      </c>
      <c r="E1126" s="1">
        <v>4</v>
      </c>
    </row>
    <row r="1127" spans="1:5" x14ac:dyDescent="0.25">
      <c r="A1127">
        <v>3132</v>
      </c>
      <c r="B1127" s="2">
        <v>1</v>
      </c>
      <c r="D1127" s="3">
        <v>3</v>
      </c>
      <c r="E1127" s="1">
        <v>4</v>
      </c>
    </row>
    <row r="1128" spans="1:5" x14ac:dyDescent="0.25">
      <c r="A1128">
        <v>3133</v>
      </c>
      <c r="B1128" s="2">
        <v>1</v>
      </c>
      <c r="D1128" s="3">
        <v>3</v>
      </c>
      <c r="E1128" s="1">
        <v>4</v>
      </c>
    </row>
    <row r="1129" spans="1:5" x14ac:dyDescent="0.25">
      <c r="A1129">
        <v>3134</v>
      </c>
      <c r="B1129" s="2">
        <v>1</v>
      </c>
      <c r="D1129" s="3">
        <v>3</v>
      </c>
    </row>
    <row r="1130" spans="1:5" x14ac:dyDescent="0.25">
      <c r="A1130">
        <v>3135</v>
      </c>
      <c r="B1130" s="2">
        <v>1</v>
      </c>
      <c r="D1130" s="3">
        <v>3</v>
      </c>
    </row>
    <row r="1131" spans="1:5" x14ac:dyDescent="0.25">
      <c r="A1131">
        <v>3136</v>
      </c>
      <c r="D1131" s="3">
        <v>3</v>
      </c>
    </row>
    <row r="1132" spans="1:5" x14ac:dyDescent="0.25">
      <c r="A1132">
        <v>3137</v>
      </c>
      <c r="D1132" s="3">
        <v>3</v>
      </c>
    </row>
    <row r="1133" spans="1:5" x14ac:dyDescent="0.25">
      <c r="A1133">
        <v>3138</v>
      </c>
      <c r="D1133" s="3">
        <v>3</v>
      </c>
    </row>
    <row r="1134" spans="1:5" x14ac:dyDescent="0.25">
      <c r="A1134">
        <v>3139</v>
      </c>
      <c r="D1134" s="3">
        <v>3</v>
      </c>
    </row>
    <row r="1135" spans="1:5" x14ac:dyDescent="0.25">
      <c r="A1135">
        <v>3140</v>
      </c>
      <c r="D1135" s="3">
        <v>3</v>
      </c>
    </row>
    <row r="1136" spans="1:5" x14ac:dyDescent="0.25">
      <c r="A1136">
        <v>3141</v>
      </c>
      <c r="D1136" s="3">
        <v>3</v>
      </c>
    </row>
    <row r="1137" spans="1:5" x14ac:dyDescent="0.25">
      <c r="A1137">
        <v>3142</v>
      </c>
      <c r="C1137" s="4">
        <v>2</v>
      </c>
      <c r="D1137" s="3">
        <v>3</v>
      </c>
    </row>
    <row r="1138" spans="1:5" x14ac:dyDescent="0.25">
      <c r="A1138">
        <v>3143</v>
      </c>
      <c r="C1138" s="4">
        <v>2</v>
      </c>
      <c r="D1138" s="3">
        <v>3</v>
      </c>
    </row>
    <row r="1139" spans="1:5" x14ac:dyDescent="0.25">
      <c r="A1139">
        <v>3144</v>
      </c>
      <c r="C1139" s="4">
        <v>2</v>
      </c>
      <c r="D1139" s="3">
        <v>3</v>
      </c>
    </row>
    <row r="1140" spans="1:5" x14ac:dyDescent="0.25">
      <c r="A1140">
        <v>3145</v>
      </c>
      <c r="C1140" s="4">
        <v>2</v>
      </c>
      <c r="D1140" s="3">
        <v>3</v>
      </c>
    </row>
    <row r="1141" spans="1:5" x14ac:dyDescent="0.25">
      <c r="A1141">
        <v>3146</v>
      </c>
      <c r="C1141" s="4">
        <v>2</v>
      </c>
    </row>
    <row r="1142" spans="1:5" x14ac:dyDescent="0.25">
      <c r="A1142">
        <v>3147</v>
      </c>
      <c r="C1142" s="4">
        <v>2</v>
      </c>
    </row>
    <row r="1143" spans="1:5" x14ac:dyDescent="0.25">
      <c r="A1143">
        <v>3148</v>
      </c>
      <c r="C1143" s="4">
        <v>2</v>
      </c>
    </row>
    <row r="1144" spans="1:5" x14ac:dyDescent="0.25">
      <c r="A1144">
        <v>3149</v>
      </c>
      <c r="C1144" s="4">
        <v>2</v>
      </c>
    </row>
    <row r="1145" spans="1:5" x14ac:dyDescent="0.25">
      <c r="A1145">
        <v>3150</v>
      </c>
      <c r="C1145" s="4">
        <v>2</v>
      </c>
    </row>
    <row r="1146" spans="1:5" x14ac:dyDescent="0.25">
      <c r="A1146">
        <v>3151</v>
      </c>
      <c r="C1146" s="4">
        <v>2</v>
      </c>
    </row>
    <row r="1147" spans="1:5" x14ac:dyDescent="0.25">
      <c r="A1147">
        <v>3152</v>
      </c>
      <c r="C1147" s="4">
        <v>2</v>
      </c>
    </row>
    <row r="1148" spans="1:5" x14ac:dyDescent="0.25">
      <c r="A1148">
        <v>3153</v>
      </c>
      <c r="B1148" s="2">
        <v>1</v>
      </c>
      <c r="C1148" s="4">
        <v>2</v>
      </c>
    </row>
    <row r="1149" spans="1:5" x14ac:dyDescent="0.25">
      <c r="A1149">
        <v>3154</v>
      </c>
      <c r="B1149" s="2">
        <v>1</v>
      </c>
      <c r="C1149" s="4">
        <v>2</v>
      </c>
      <c r="E1149" s="1">
        <v>4</v>
      </c>
    </row>
    <row r="1150" spans="1:5" x14ac:dyDescent="0.25">
      <c r="A1150">
        <v>3155</v>
      </c>
      <c r="B1150" s="2">
        <v>1</v>
      </c>
      <c r="C1150" s="4">
        <v>2</v>
      </c>
      <c r="E1150" s="1">
        <v>4</v>
      </c>
    </row>
    <row r="1151" spans="1:5" x14ac:dyDescent="0.25">
      <c r="A1151">
        <v>3156</v>
      </c>
      <c r="B1151" s="2">
        <v>1</v>
      </c>
      <c r="C1151" s="4">
        <v>2</v>
      </c>
      <c r="E1151" s="1">
        <v>4</v>
      </c>
    </row>
    <row r="1152" spans="1:5" x14ac:dyDescent="0.25">
      <c r="A1152">
        <v>3157</v>
      </c>
      <c r="B1152" s="2">
        <v>1</v>
      </c>
      <c r="E1152" s="1">
        <v>4</v>
      </c>
    </row>
    <row r="1153" spans="1:5" x14ac:dyDescent="0.25">
      <c r="A1153">
        <v>3158</v>
      </c>
      <c r="B1153" s="2">
        <v>1</v>
      </c>
      <c r="D1153" s="3">
        <v>3</v>
      </c>
      <c r="E1153" s="1">
        <v>4</v>
      </c>
    </row>
    <row r="1154" spans="1:5" x14ac:dyDescent="0.25">
      <c r="A1154">
        <v>3159</v>
      </c>
      <c r="B1154" s="2">
        <v>1</v>
      </c>
      <c r="D1154" s="3">
        <v>3</v>
      </c>
      <c r="E1154" s="1">
        <v>4</v>
      </c>
    </row>
    <row r="1155" spans="1:5" x14ac:dyDescent="0.25">
      <c r="A1155">
        <v>3160</v>
      </c>
      <c r="B1155" s="2">
        <v>1</v>
      </c>
      <c r="D1155" s="3">
        <v>3</v>
      </c>
      <c r="E1155" s="1">
        <v>4</v>
      </c>
    </row>
    <row r="1156" spans="1:5" x14ac:dyDescent="0.25">
      <c r="A1156">
        <v>3161</v>
      </c>
      <c r="B1156" s="2">
        <v>1</v>
      </c>
      <c r="D1156" s="3">
        <v>3</v>
      </c>
      <c r="E1156" s="1">
        <v>4</v>
      </c>
    </row>
    <row r="1157" spans="1:5" x14ac:dyDescent="0.25">
      <c r="A1157">
        <v>3162</v>
      </c>
      <c r="B1157" s="2">
        <v>1</v>
      </c>
      <c r="D1157" s="3">
        <v>3</v>
      </c>
      <c r="E1157" s="1">
        <v>4</v>
      </c>
    </row>
    <row r="1158" spans="1:5" x14ac:dyDescent="0.25">
      <c r="A1158">
        <v>3163</v>
      </c>
      <c r="B1158" s="2">
        <v>1</v>
      </c>
      <c r="D1158" s="3">
        <v>3</v>
      </c>
      <c r="E1158" s="1">
        <v>4</v>
      </c>
    </row>
    <row r="1159" spans="1:5" x14ac:dyDescent="0.25">
      <c r="A1159">
        <v>3164</v>
      </c>
      <c r="B1159" s="2">
        <v>1</v>
      </c>
      <c r="D1159" s="3">
        <v>3</v>
      </c>
      <c r="E1159" s="1">
        <v>4</v>
      </c>
    </row>
    <row r="1160" spans="1:5" x14ac:dyDescent="0.25">
      <c r="A1160">
        <v>3165</v>
      </c>
      <c r="B1160" s="2">
        <v>1</v>
      </c>
      <c r="D1160" s="3">
        <v>3</v>
      </c>
      <c r="E1160" s="1">
        <v>4</v>
      </c>
    </row>
    <row r="1161" spans="1:5" x14ac:dyDescent="0.25">
      <c r="A1161">
        <v>3166</v>
      </c>
      <c r="B1161" s="2">
        <v>1</v>
      </c>
      <c r="D1161" s="3">
        <v>3</v>
      </c>
    </row>
    <row r="1162" spans="1:5" x14ac:dyDescent="0.25">
      <c r="A1162">
        <v>3167</v>
      </c>
      <c r="B1162" s="2">
        <v>1</v>
      </c>
      <c r="D1162" s="3">
        <v>3</v>
      </c>
    </row>
    <row r="1163" spans="1:5" x14ac:dyDescent="0.25">
      <c r="A1163">
        <v>3168</v>
      </c>
      <c r="D1163" s="3">
        <v>3</v>
      </c>
    </row>
    <row r="1164" spans="1:5" x14ac:dyDescent="0.25">
      <c r="A1164">
        <v>3169</v>
      </c>
      <c r="D1164" s="3">
        <v>3</v>
      </c>
    </row>
    <row r="1165" spans="1:5" x14ac:dyDescent="0.25">
      <c r="A1165">
        <v>3170</v>
      </c>
      <c r="D1165" s="3">
        <v>3</v>
      </c>
    </row>
    <row r="1166" spans="1:5" x14ac:dyDescent="0.25">
      <c r="A1166">
        <v>3171</v>
      </c>
      <c r="D1166" s="3">
        <v>3</v>
      </c>
    </row>
    <row r="1167" spans="1:5" x14ac:dyDescent="0.25">
      <c r="A1167">
        <v>3172</v>
      </c>
      <c r="C1167" s="4">
        <v>2</v>
      </c>
      <c r="D1167" s="3">
        <v>3</v>
      </c>
    </row>
    <row r="1168" spans="1:5" x14ac:dyDescent="0.25">
      <c r="A1168">
        <v>3173</v>
      </c>
      <c r="C1168" s="4">
        <v>2</v>
      </c>
      <c r="D1168" s="3">
        <v>3</v>
      </c>
    </row>
    <row r="1169" spans="1:5" x14ac:dyDescent="0.25">
      <c r="A1169">
        <v>3174</v>
      </c>
      <c r="C1169" s="4">
        <v>2</v>
      </c>
      <c r="D1169" s="3">
        <v>3</v>
      </c>
    </row>
    <row r="1170" spans="1:5" x14ac:dyDescent="0.25">
      <c r="A1170">
        <v>3175</v>
      </c>
      <c r="C1170" s="4">
        <v>2</v>
      </c>
      <c r="D1170" s="3">
        <v>3</v>
      </c>
    </row>
    <row r="1171" spans="1:5" x14ac:dyDescent="0.25">
      <c r="A1171">
        <v>3176</v>
      </c>
      <c r="C1171" s="4">
        <v>2</v>
      </c>
    </row>
    <row r="1172" spans="1:5" x14ac:dyDescent="0.25">
      <c r="A1172">
        <v>3177</v>
      </c>
      <c r="C1172" s="4">
        <v>2</v>
      </c>
    </row>
    <row r="1173" spans="1:5" x14ac:dyDescent="0.25">
      <c r="A1173">
        <v>3178</v>
      </c>
      <c r="C1173" s="4">
        <v>2</v>
      </c>
    </row>
    <row r="1174" spans="1:5" x14ac:dyDescent="0.25">
      <c r="A1174">
        <v>3179</v>
      </c>
      <c r="C1174" s="4">
        <v>2</v>
      </c>
    </row>
    <row r="1175" spans="1:5" x14ac:dyDescent="0.25">
      <c r="A1175">
        <v>3180</v>
      </c>
      <c r="C1175" s="4">
        <v>2</v>
      </c>
    </row>
    <row r="1176" spans="1:5" x14ac:dyDescent="0.25">
      <c r="A1176">
        <v>3181</v>
      </c>
      <c r="C1176" s="4">
        <v>2</v>
      </c>
    </row>
    <row r="1177" spans="1:5" x14ac:dyDescent="0.25">
      <c r="A1177">
        <v>3182</v>
      </c>
      <c r="C1177" s="4">
        <v>2</v>
      </c>
      <c r="E1177" s="1">
        <v>4</v>
      </c>
    </row>
    <row r="1178" spans="1:5" x14ac:dyDescent="0.25">
      <c r="A1178">
        <v>3183</v>
      </c>
      <c r="C1178" s="4">
        <v>2</v>
      </c>
      <c r="E1178" s="1">
        <v>4</v>
      </c>
    </row>
    <row r="1179" spans="1:5" x14ac:dyDescent="0.25">
      <c r="A1179">
        <v>3184</v>
      </c>
      <c r="C1179" s="4">
        <v>2</v>
      </c>
      <c r="E1179" s="1">
        <v>4</v>
      </c>
    </row>
    <row r="1180" spans="1:5" x14ac:dyDescent="0.25">
      <c r="A1180">
        <v>3185</v>
      </c>
      <c r="C1180" s="4">
        <v>2</v>
      </c>
      <c r="E1180" s="1">
        <v>4</v>
      </c>
    </row>
    <row r="1181" spans="1:5" x14ac:dyDescent="0.25">
      <c r="A1181">
        <v>3186</v>
      </c>
      <c r="B1181" s="2">
        <v>1</v>
      </c>
      <c r="C1181" s="4">
        <v>2</v>
      </c>
      <c r="E1181" s="1">
        <v>4</v>
      </c>
    </row>
    <row r="1182" spans="1:5" x14ac:dyDescent="0.25">
      <c r="A1182">
        <v>3187</v>
      </c>
      <c r="B1182" s="2">
        <v>1</v>
      </c>
      <c r="C1182" s="4">
        <v>2</v>
      </c>
      <c r="E1182" s="1">
        <v>4</v>
      </c>
    </row>
    <row r="1183" spans="1:5" x14ac:dyDescent="0.25">
      <c r="A1183">
        <v>3188</v>
      </c>
      <c r="B1183" s="2">
        <v>1</v>
      </c>
      <c r="C1183" s="4">
        <v>2</v>
      </c>
      <c r="E1183" s="1">
        <v>4</v>
      </c>
    </row>
    <row r="1184" spans="1:5" x14ac:dyDescent="0.25">
      <c r="A1184">
        <v>3189</v>
      </c>
      <c r="B1184" s="2">
        <v>1</v>
      </c>
      <c r="E1184" s="1">
        <v>4</v>
      </c>
    </row>
    <row r="1185" spans="1:5" x14ac:dyDescent="0.25">
      <c r="A1185">
        <v>3190</v>
      </c>
      <c r="B1185" s="2">
        <v>1</v>
      </c>
      <c r="E1185" s="1">
        <v>4</v>
      </c>
    </row>
    <row r="1186" spans="1:5" x14ac:dyDescent="0.25">
      <c r="A1186">
        <v>3191</v>
      </c>
      <c r="B1186" s="2">
        <v>1</v>
      </c>
      <c r="E1186" s="1">
        <v>4</v>
      </c>
    </row>
    <row r="1187" spans="1:5" x14ac:dyDescent="0.25">
      <c r="A1187">
        <v>3192</v>
      </c>
      <c r="B1187" s="2">
        <v>1</v>
      </c>
      <c r="E1187" s="1">
        <v>4</v>
      </c>
    </row>
    <row r="1188" spans="1:5" x14ac:dyDescent="0.25">
      <c r="A1188">
        <v>3193</v>
      </c>
      <c r="B1188" s="2">
        <v>1</v>
      </c>
      <c r="D1188" s="3">
        <v>3</v>
      </c>
      <c r="E1188" s="1">
        <v>4</v>
      </c>
    </row>
    <row r="1189" spans="1:5" x14ac:dyDescent="0.25">
      <c r="A1189">
        <v>3194</v>
      </c>
      <c r="B1189" s="2">
        <v>1</v>
      </c>
      <c r="D1189" s="3">
        <v>3</v>
      </c>
      <c r="E1189" s="1">
        <v>4</v>
      </c>
    </row>
    <row r="1190" spans="1:5" x14ac:dyDescent="0.25">
      <c r="A1190">
        <v>3195</v>
      </c>
      <c r="B1190" s="2">
        <v>1</v>
      </c>
      <c r="D1190" s="3">
        <v>3</v>
      </c>
      <c r="E1190" s="1">
        <v>4</v>
      </c>
    </row>
    <row r="1191" spans="1:5" x14ac:dyDescent="0.25">
      <c r="A1191">
        <v>3196</v>
      </c>
      <c r="B1191" s="2">
        <v>1</v>
      </c>
      <c r="D1191" s="3">
        <v>3</v>
      </c>
      <c r="E1191" s="1">
        <v>4</v>
      </c>
    </row>
    <row r="1192" spans="1:5" x14ac:dyDescent="0.25">
      <c r="A1192">
        <v>3197</v>
      </c>
      <c r="B1192" s="2">
        <v>1</v>
      </c>
      <c r="D1192" s="3">
        <v>3</v>
      </c>
      <c r="E1192" s="1">
        <v>4</v>
      </c>
    </row>
    <row r="1193" spans="1:5" x14ac:dyDescent="0.25">
      <c r="A1193">
        <v>3198</v>
      </c>
      <c r="B1193" s="2">
        <v>1</v>
      </c>
      <c r="D1193" s="3">
        <v>3</v>
      </c>
      <c r="E1193" s="1">
        <v>4</v>
      </c>
    </row>
    <row r="1194" spans="1:5" x14ac:dyDescent="0.25">
      <c r="A1194">
        <v>3199</v>
      </c>
      <c r="B1194" s="2">
        <v>1</v>
      </c>
      <c r="D1194" s="3">
        <v>3</v>
      </c>
      <c r="E1194" s="1">
        <v>4</v>
      </c>
    </row>
    <row r="1195" spans="1:5" x14ac:dyDescent="0.25">
      <c r="A1195">
        <v>3200</v>
      </c>
      <c r="B1195" s="2">
        <v>1</v>
      </c>
      <c r="D1195" s="3">
        <v>3</v>
      </c>
      <c r="E1195" s="1">
        <v>4</v>
      </c>
    </row>
    <row r="1196" spans="1:5" x14ac:dyDescent="0.25">
      <c r="A1196">
        <v>3201</v>
      </c>
      <c r="B1196" s="2">
        <v>1</v>
      </c>
      <c r="D1196" s="3">
        <v>3</v>
      </c>
    </row>
    <row r="1197" spans="1:5" x14ac:dyDescent="0.25">
      <c r="A1197">
        <v>3202</v>
      </c>
      <c r="D1197" s="3">
        <v>3</v>
      </c>
    </row>
    <row r="1198" spans="1:5" x14ac:dyDescent="0.25">
      <c r="A1198">
        <v>3203</v>
      </c>
      <c r="C1198" s="4">
        <v>2</v>
      </c>
      <c r="D1198" s="3">
        <v>3</v>
      </c>
    </row>
    <row r="1199" spans="1:5" x14ac:dyDescent="0.25">
      <c r="A1199">
        <v>3204</v>
      </c>
      <c r="C1199" s="4">
        <v>2</v>
      </c>
      <c r="D1199" s="3">
        <v>3</v>
      </c>
    </row>
    <row r="1200" spans="1:5" x14ac:dyDescent="0.25">
      <c r="A1200">
        <v>3205</v>
      </c>
      <c r="C1200" s="4">
        <v>2</v>
      </c>
      <c r="D1200" s="3">
        <v>3</v>
      </c>
    </row>
    <row r="1201" spans="1:5" x14ac:dyDescent="0.25">
      <c r="A1201">
        <v>3206</v>
      </c>
      <c r="C1201" s="4">
        <v>2</v>
      </c>
      <c r="D1201" s="3">
        <v>3</v>
      </c>
    </row>
    <row r="1202" spans="1:5" x14ac:dyDescent="0.25">
      <c r="A1202">
        <v>3207</v>
      </c>
      <c r="C1202" s="4">
        <v>2</v>
      </c>
      <c r="D1202" s="3">
        <v>3</v>
      </c>
    </row>
    <row r="1203" spans="1:5" x14ac:dyDescent="0.25">
      <c r="A1203">
        <v>3208</v>
      </c>
      <c r="C1203" s="4">
        <v>2</v>
      </c>
      <c r="D1203" s="3">
        <v>3</v>
      </c>
    </row>
    <row r="1204" spans="1:5" x14ac:dyDescent="0.25">
      <c r="A1204">
        <v>3209</v>
      </c>
      <c r="C1204" s="4">
        <v>2</v>
      </c>
      <c r="D1204" s="3">
        <v>3</v>
      </c>
    </row>
    <row r="1205" spans="1:5" x14ac:dyDescent="0.25">
      <c r="A1205">
        <v>3210</v>
      </c>
      <c r="C1205" s="4">
        <v>2</v>
      </c>
      <c r="D1205" s="3">
        <v>3</v>
      </c>
    </row>
    <row r="1206" spans="1:5" x14ac:dyDescent="0.25">
      <c r="A1206">
        <v>3211</v>
      </c>
      <c r="C1206" s="4">
        <v>2</v>
      </c>
      <c r="D1206" s="3">
        <v>3</v>
      </c>
    </row>
    <row r="1207" spans="1:5" x14ac:dyDescent="0.25">
      <c r="A1207">
        <v>3212</v>
      </c>
      <c r="C1207" s="4">
        <v>2</v>
      </c>
      <c r="D1207" s="3">
        <v>3</v>
      </c>
    </row>
    <row r="1208" spans="1:5" x14ac:dyDescent="0.25">
      <c r="A1208">
        <v>3213</v>
      </c>
      <c r="C1208" s="4">
        <v>2</v>
      </c>
    </row>
    <row r="1209" spans="1:5" x14ac:dyDescent="0.25">
      <c r="A1209">
        <v>3214</v>
      </c>
      <c r="C1209" s="4">
        <v>2</v>
      </c>
    </row>
    <row r="1210" spans="1:5" x14ac:dyDescent="0.25">
      <c r="A1210">
        <v>3215</v>
      </c>
      <c r="C1210" s="4">
        <v>2</v>
      </c>
    </row>
    <row r="1211" spans="1:5" x14ac:dyDescent="0.25">
      <c r="A1211">
        <v>3216</v>
      </c>
      <c r="C1211" s="4">
        <v>2</v>
      </c>
      <c r="E1211" s="1">
        <v>4</v>
      </c>
    </row>
    <row r="1212" spans="1:5" x14ac:dyDescent="0.25">
      <c r="A1212">
        <v>3217</v>
      </c>
      <c r="C1212" s="4">
        <v>2</v>
      </c>
      <c r="E1212" s="1">
        <v>4</v>
      </c>
    </row>
    <row r="1213" spans="1:5" x14ac:dyDescent="0.25">
      <c r="A1213">
        <v>3218</v>
      </c>
      <c r="C1213" s="4">
        <v>2</v>
      </c>
      <c r="E1213" s="1">
        <v>4</v>
      </c>
    </row>
    <row r="1214" spans="1:5" x14ac:dyDescent="0.25">
      <c r="A1214">
        <v>3219</v>
      </c>
      <c r="C1214" s="4">
        <v>2</v>
      </c>
      <c r="E1214" s="1">
        <v>4</v>
      </c>
    </row>
    <row r="1215" spans="1:5" x14ac:dyDescent="0.25">
      <c r="A1215">
        <v>3220</v>
      </c>
      <c r="C1215" s="4">
        <v>2</v>
      </c>
      <c r="E1215" s="1">
        <v>4</v>
      </c>
    </row>
    <row r="1216" spans="1:5" x14ac:dyDescent="0.25">
      <c r="A1216">
        <v>3221</v>
      </c>
      <c r="C1216" s="4">
        <v>2</v>
      </c>
      <c r="E1216" s="1">
        <v>4</v>
      </c>
    </row>
    <row r="1217" spans="1:5" x14ac:dyDescent="0.25">
      <c r="A1217">
        <v>3222</v>
      </c>
      <c r="E1217" s="1">
        <v>4</v>
      </c>
    </row>
    <row r="1218" spans="1:5" x14ac:dyDescent="0.25">
      <c r="A1218">
        <v>3223</v>
      </c>
      <c r="E1218" s="1">
        <v>4</v>
      </c>
    </row>
    <row r="1219" spans="1:5" x14ac:dyDescent="0.25">
      <c r="A1219">
        <v>3224</v>
      </c>
      <c r="B1219" s="2">
        <v>1</v>
      </c>
      <c r="E1219" s="1">
        <v>4</v>
      </c>
    </row>
    <row r="1220" spans="1:5" x14ac:dyDescent="0.25">
      <c r="A1220">
        <v>3225</v>
      </c>
      <c r="B1220" s="2">
        <v>1</v>
      </c>
      <c r="E1220" s="1">
        <v>4</v>
      </c>
    </row>
    <row r="1221" spans="1:5" x14ac:dyDescent="0.25">
      <c r="A1221">
        <v>3226</v>
      </c>
      <c r="B1221" s="2">
        <v>1</v>
      </c>
      <c r="E1221" s="1">
        <v>4</v>
      </c>
    </row>
    <row r="1222" spans="1:5" x14ac:dyDescent="0.25">
      <c r="A1222">
        <v>3227</v>
      </c>
      <c r="B1222" s="2">
        <v>1</v>
      </c>
      <c r="E1222" s="1">
        <v>4</v>
      </c>
    </row>
    <row r="1223" spans="1:5" x14ac:dyDescent="0.25">
      <c r="A1223">
        <v>3228</v>
      </c>
      <c r="B1223" s="2">
        <v>1</v>
      </c>
      <c r="E1223" s="1">
        <v>4</v>
      </c>
    </row>
    <row r="1224" spans="1:5" x14ac:dyDescent="0.25">
      <c r="A1224">
        <v>3229</v>
      </c>
      <c r="B1224" s="2">
        <v>1</v>
      </c>
      <c r="E1224" s="1">
        <v>4</v>
      </c>
    </row>
    <row r="1225" spans="1:5" x14ac:dyDescent="0.25">
      <c r="A1225">
        <v>3230</v>
      </c>
      <c r="B1225" s="2">
        <v>1</v>
      </c>
      <c r="E1225" s="1">
        <v>4</v>
      </c>
    </row>
    <row r="1226" spans="1:5" x14ac:dyDescent="0.25">
      <c r="A1226">
        <v>3231</v>
      </c>
      <c r="B1226" s="2">
        <v>1</v>
      </c>
      <c r="E1226" s="1">
        <v>4</v>
      </c>
    </row>
    <row r="1227" spans="1:5" x14ac:dyDescent="0.25">
      <c r="A1227">
        <v>3232</v>
      </c>
      <c r="B1227" s="2">
        <v>1</v>
      </c>
      <c r="E1227" s="1">
        <v>4</v>
      </c>
    </row>
    <row r="1228" spans="1:5" x14ac:dyDescent="0.25">
      <c r="A1228">
        <v>3233</v>
      </c>
      <c r="B1228" s="2">
        <v>1</v>
      </c>
      <c r="E1228" s="1">
        <v>4</v>
      </c>
    </row>
    <row r="1229" spans="1:5" x14ac:dyDescent="0.25">
      <c r="A1229">
        <v>3234</v>
      </c>
      <c r="B1229" s="2">
        <v>1</v>
      </c>
      <c r="E1229" s="1">
        <v>4</v>
      </c>
    </row>
    <row r="1230" spans="1:5" x14ac:dyDescent="0.25">
      <c r="A1230">
        <v>3235</v>
      </c>
      <c r="B1230" s="2">
        <v>1</v>
      </c>
      <c r="E1230" s="1">
        <v>4</v>
      </c>
    </row>
    <row r="1231" spans="1:5" x14ac:dyDescent="0.25">
      <c r="A1231">
        <v>3236</v>
      </c>
      <c r="B1231" s="2">
        <v>1</v>
      </c>
    </row>
    <row r="1232" spans="1:5" x14ac:dyDescent="0.25">
      <c r="A1232">
        <v>3237</v>
      </c>
      <c r="B1232" s="2">
        <v>1</v>
      </c>
    </row>
    <row r="1233" spans="1:4" x14ac:dyDescent="0.25">
      <c r="A1233">
        <v>3238</v>
      </c>
      <c r="B1233" s="2">
        <v>1</v>
      </c>
      <c r="D1233" s="3">
        <v>3</v>
      </c>
    </row>
    <row r="1234" spans="1:4" x14ac:dyDescent="0.25">
      <c r="A1234">
        <v>3239</v>
      </c>
      <c r="B1234" s="2">
        <v>1</v>
      </c>
      <c r="C1234" s="4">
        <v>2</v>
      </c>
      <c r="D1234" s="3">
        <v>3</v>
      </c>
    </row>
    <row r="1235" spans="1:4" x14ac:dyDescent="0.25">
      <c r="A1235">
        <v>3240</v>
      </c>
      <c r="B1235" s="2">
        <v>1</v>
      </c>
      <c r="C1235" s="4">
        <v>2</v>
      </c>
      <c r="D1235" s="3">
        <v>3</v>
      </c>
    </row>
    <row r="1236" spans="1:4" x14ac:dyDescent="0.25">
      <c r="A1236">
        <v>3241</v>
      </c>
      <c r="B1236" s="2">
        <v>1</v>
      </c>
      <c r="C1236" s="4">
        <v>2</v>
      </c>
      <c r="D1236" s="3">
        <v>3</v>
      </c>
    </row>
    <row r="1237" spans="1:4" x14ac:dyDescent="0.25">
      <c r="A1237">
        <v>3242</v>
      </c>
      <c r="C1237" s="4">
        <v>2</v>
      </c>
      <c r="D1237" s="3">
        <v>3</v>
      </c>
    </row>
    <row r="1238" spans="1:4" x14ac:dyDescent="0.25">
      <c r="A1238">
        <v>3243</v>
      </c>
      <c r="C1238" s="4">
        <v>2</v>
      </c>
      <c r="D1238" s="3">
        <v>3</v>
      </c>
    </row>
    <row r="1239" spans="1:4" x14ac:dyDescent="0.25">
      <c r="A1239">
        <v>3244</v>
      </c>
      <c r="C1239" s="4">
        <v>2</v>
      </c>
      <c r="D1239" s="3">
        <v>3</v>
      </c>
    </row>
    <row r="1240" spans="1:4" x14ac:dyDescent="0.25">
      <c r="A1240">
        <v>3245</v>
      </c>
      <c r="C1240" s="4">
        <v>2</v>
      </c>
      <c r="D1240" s="3">
        <v>3</v>
      </c>
    </row>
    <row r="1241" spans="1:4" x14ac:dyDescent="0.25">
      <c r="A1241">
        <v>3246</v>
      </c>
      <c r="C1241" s="4">
        <v>2</v>
      </c>
      <c r="D1241" s="3">
        <v>3</v>
      </c>
    </row>
    <row r="1242" spans="1:4" x14ac:dyDescent="0.25">
      <c r="A1242">
        <v>3247</v>
      </c>
      <c r="C1242" s="4">
        <v>2</v>
      </c>
      <c r="D1242" s="3">
        <v>3</v>
      </c>
    </row>
    <row r="1243" spans="1:4" x14ac:dyDescent="0.25">
      <c r="A1243">
        <v>3248</v>
      </c>
      <c r="C1243" s="4">
        <v>2</v>
      </c>
      <c r="D1243" s="3">
        <v>3</v>
      </c>
    </row>
    <row r="1244" spans="1:4" x14ac:dyDescent="0.25">
      <c r="A1244">
        <v>3249</v>
      </c>
      <c r="C1244" s="4">
        <v>2</v>
      </c>
      <c r="D1244" s="3">
        <v>3</v>
      </c>
    </row>
    <row r="1245" spans="1:4" x14ac:dyDescent="0.25">
      <c r="A1245">
        <v>3250</v>
      </c>
      <c r="C1245" s="4">
        <v>2</v>
      </c>
      <c r="D1245" s="3">
        <v>3</v>
      </c>
    </row>
    <row r="1246" spans="1:4" x14ac:dyDescent="0.25">
      <c r="A1246">
        <v>3251</v>
      </c>
      <c r="C1246" s="4">
        <v>2</v>
      </c>
      <c r="D1246" s="3">
        <v>3</v>
      </c>
    </row>
    <row r="1247" spans="1:4" x14ac:dyDescent="0.25">
      <c r="A1247">
        <v>3252</v>
      </c>
      <c r="C1247" s="4">
        <v>2</v>
      </c>
      <c r="D1247" s="3">
        <v>3</v>
      </c>
    </row>
    <row r="1248" spans="1:4" x14ac:dyDescent="0.25">
      <c r="A1248">
        <v>3253</v>
      </c>
      <c r="C1248" s="4">
        <v>2</v>
      </c>
      <c r="D1248" s="3">
        <v>3</v>
      </c>
    </row>
    <row r="1249" spans="1:5" x14ac:dyDescent="0.25">
      <c r="A1249">
        <v>3254</v>
      </c>
      <c r="C1249" s="4">
        <v>2</v>
      </c>
      <c r="D1249" s="3">
        <v>3</v>
      </c>
    </row>
    <row r="1250" spans="1:5" x14ac:dyDescent="0.25">
      <c r="A1250">
        <v>3255</v>
      </c>
      <c r="C1250" s="4">
        <v>2</v>
      </c>
      <c r="D1250" s="3">
        <v>3</v>
      </c>
    </row>
    <row r="1251" spans="1:5" x14ac:dyDescent="0.25">
      <c r="A1251">
        <v>3256</v>
      </c>
      <c r="C1251" s="4">
        <v>2</v>
      </c>
      <c r="D1251" s="3">
        <v>3</v>
      </c>
      <c r="E1251" s="1">
        <v>4</v>
      </c>
    </row>
    <row r="1252" spans="1:5" x14ac:dyDescent="0.25">
      <c r="A1252">
        <v>3257</v>
      </c>
      <c r="C1252" s="4">
        <v>2</v>
      </c>
      <c r="D1252" s="3">
        <v>3</v>
      </c>
      <c r="E1252" s="1">
        <v>4</v>
      </c>
    </row>
    <row r="1253" spans="1:5" x14ac:dyDescent="0.25">
      <c r="A1253">
        <v>3258</v>
      </c>
      <c r="C1253" s="4">
        <v>2</v>
      </c>
      <c r="D1253" s="3">
        <v>3</v>
      </c>
      <c r="E1253" s="1">
        <v>4</v>
      </c>
    </row>
    <row r="1254" spans="1:5" x14ac:dyDescent="0.25">
      <c r="A1254">
        <v>3259</v>
      </c>
      <c r="C1254" s="4">
        <v>2</v>
      </c>
      <c r="E1254" s="1">
        <v>4</v>
      </c>
    </row>
    <row r="1255" spans="1:5" x14ac:dyDescent="0.25">
      <c r="A1255">
        <v>3260</v>
      </c>
      <c r="E1255" s="1">
        <v>4</v>
      </c>
    </row>
    <row r="1256" spans="1:5" x14ac:dyDescent="0.25">
      <c r="A1256">
        <v>3261</v>
      </c>
      <c r="E1256" s="1">
        <v>4</v>
      </c>
    </row>
    <row r="1257" spans="1:5" x14ac:dyDescent="0.25">
      <c r="A1257">
        <v>3262</v>
      </c>
      <c r="E1257" s="1">
        <v>4</v>
      </c>
    </row>
    <row r="1258" spans="1:5" x14ac:dyDescent="0.25">
      <c r="A1258">
        <v>3263</v>
      </c>
      <c r="E1258" s="1">
        <v>4</v>
      </c>
    </row>
    <row r="1259" spans="1:5" x14ac:dyDescent="0.25">
      <c r="A1259">
        <v>3264</v>
      </c>
      <c r="B1259" s="2">
        <v>1</v>
      </c>
      <c r="E1259" s="1">
        <v>4</v>
      </c>
    </row>
    <row r="1260" spans="1:5" x14ac:dyDescent="0.25">
      <c r="A1260">
        <v>3265</v>
      </c>
      <c r="B1260" s="2">
        <v>1</v>
      </c>
      <c r="E1260" s="1">
        <v>4</v>
      </c>
    </row>
    <row r="1261" spans="1:5" x14ac:dyDescent="0.25">
      <c r="A1261">
        <v>3266</v>
      </c>
      <c r="B1261" s="2">
        <v>1</v>
      </c>
      <c r="E1261" s="1">
        <v>4</v>
      </c>
    </row>
    <row r="1262" spans="1:5" x14ac:dyDescent="0.25">
      <c r="A1262">
        <v>3267</v>
      </c>
      <c r="B1262" s="2">
        <v>1</v>
      </c>
      <c r="E1262" s="1">
        <v>4</v>
      </c>
    </row>
    <row r="1263" spans="1:5" x14ac:dyDescent="0.25">
      <c r="A1263">
        <v>3268</v>
      </c>
      <c r="B1263" s="2">
        <v>1</v>
      </c>
      <c r="E1263" s="1">
        <v>4</v>
      </c>
    </row>
    <row r="1264" spans="1:5" x14ac:dyDescent="0.25">
      <c r="A1264">
        <v>3269</v>
      </c>
      <c r="B1264" s="2">
        <v>1</v>
      </c>
      <c r="E1264" s="1">
        <v>4</v>
      </c>
    </row>
    <row r="1265" spans="1:5" x14ac:dyDescent="0.25">
      <c r="A1265">
        <v>3270</v>
      </c>
      <c r="B1265" s="2">
        <v>1</v>
      </c>
      <c r="E1265" s="1">
        <v>4</v>
      </c>
    </row>
    <row r="1266" spans="1:5" x14ac:dyDescent="0.25">
      <c r="A1266">
        <v>3271</v>
      </c>
      <c r="B1266" s="2">
        <v>1</v>
      </c>
      <c r="E1266" s="1">
        <v>4</v>
      </c>
    </row>
    <row r="1267" spans="1:5" x14ac:dyDescent="0.25">
      <c r="A1267">
        <v>3272</v>
      </c>
      <c r="B1267" s="2">
        <v>1</v>
      </c>
      <c r="E1267" s="1">
        <v>4</v>
      </c>
    </row>
    <row r="1268" spans="1:5" x14ac:dyDescent="0.25">
      <c r="A1268">
        <v>3273</v>
      </c>
      <c r="B1268" s="2">
        <v>1</v>
      </c>
      <c r="E1268" s="1">
        <v>4</v>
      </c>
    </row>
    <row r="1269" spans="1:5" x14ac:dyDescent="0.25">
      <c r="A1269">
        <v>3274</v>
      </c>
      <c r="B1269" s="2">
        <v>1</v>
      </c>
      <c r="E1269" s="1">
        <v>4</v>
      </c>
    </row>
    <row r="1270" spans="1:5" x14ac:dyDescent="0.25">
      <c r="A1270">
        <v>3275</v>
      </c>
      <c r="B1270" s="2">
        <v>1</v>
      </c>
      <c r="E1270" s="1">
        <v>4</v>
      </c>
    </row>
    <row r="1271" spans="1:5" x14ac:dyDescent="0.25">
      <c r="A1271">
        <v>3276</v>
      </c>
      <c r="B1271" s="2">
        <v>1</v>
      </c>
      <c r="E1271" s="1">
        <v>4</v>
      </c>
    </row>
    <row r="1272" spans="1:5" x14ac:dyDescent="0.25">
      <c r="A1272">
        <v>3277</v>
      </c>
      <c r="B1272" s="2">
        <v>1</v>
      </c>
      <c r="E1272" s="1">
        <v>4</v>
      </c>
    </row>
    <row r="1273" spans="1:5" x14ac:dyDescent="0.25">
      <c r="A1273">
        <v>3278</v>
      </c>
      <c r="B1273" s="2">
        <v>1</v>
      </c>
      <c r="E1273" s="1">
        <v>4</v>
      </c>
    </row>
    <row r="1274" spans="1:5" x14ac:dyDescent="0.25">
      <c r="A1274">
        <v>3279</v>
      </c>
      <c r="B1274" s="2">
        <v>1</v>
      </c>
    </row>
    <row r="1275" spans="1:5" x14ac:dyDescent="0.25">
      <c r="A1275">
        <v>3280</v>
      </c>
      <c r="B1275" s="2">
        <v>1</v>
      </c>
    </row>
    <row r="1276" spans="1:5" x14ac:dyDescent="0.25">
      <c r="A1276">
        <v>3281</v>
      </c>
      <c r="B1276" s="2">
        <v>1</v>
      </c>
      <c r="C1276" s="4">
        <v>2</v>
      </c>
    </row>
    <row r="1277" spans="1:5" x14ac:dyDescent="0.25">
      <c r="A1277">
        <v>3282</v>
      </c>
      <c r="B1277" s="2">
        <v>1</v>
      </c>
      <c r="C1277" s="4">
        <v>2</v>
      </c>
    </row>
    <row r="1278" spans="1:5" x14ac:dyDescent="0.25">
      <c r="A1278">
        <v>3283</v>
      </c>
      <c r="B1278" s="2">
        <v>1</v>
      </c>
      <c r="C1278" s="4">
        <v>2</v>
      </c>
    </row>
    <row r="1279" spans="1:5" x14ac:dyDescent="0.25">
      <c r="A1279">
        <v>3284</v>
      </c>
      <c r="C1279" s="4">
        <v>2</v>
      </c>
      <c r="D1279" s="3">
        <v>3</v>
      </c>
    </row>
    <row r="1280" spans="1:5" x14ac:dyDescent="0.25">
      <c r="A1280">
        <v>3285</v>
      </c>
      <c r="C1280" s="4">
        <v>2</v>
      </c>
      <c r="D1280" s="3">
        <v>3</v>
      </c>
    </row>
    <row r="1281" spans="1:6" x14ac:dyDescent="0.25">
      <c r="A1281">
        <v>3286</v>
      </c>
      <c r="C1281" s="4">
        <v>2</v>
      </c>
      <c r="D1281" s="3">
        <v>3</v>
      </c>
    </row>
    <row r="1282" spans="1:6" x14ac:dyDescent="0.25">
      <c r="A1282">
        <v>3287</v>
      </c>
      <c r="C1282" s="4">
        <v>2</v>
      </c>
      <c r="D1282" s="3">
        <v>3</v>
      </c>
    </row>
    <row r="1283" spans="1:6" x14ac:dyDescent="0.25">
      <c r="A1283">
        <v>3288</v>
      </c>
      <c r="C1283" s="4">
        <v>2</v>
      </c>
      <c r="D1283" s="3">
        <v>3</v>
      </c>
    </row>
    <row r="1284" spans="1:6" x14ac:dyDescent="0.25">
      <c r="A1284">
        <v>3289</v>
      </c>
      <c r="C1284" s="4">
        <v>2</v>
      </c>
      <c r="D1284" s="3">
        <v>3</v>
      </c>
    </row>
    <row r="1285" spans="1:6" x14ac:dyDescent="0.25">
      <c r="A1285">
        <v>3290</v>
      </c>
      <c r="C1285" s="4">
        <v>2</v>
      </c>
      <c r="D1285" s="3">
        <v>3</v>
      </c>
    </row>
    <row r="1286" spans="1:6" x14ac:dyDescent="0.25">
      <c r="A1286">
        <v>3291</v>
      </c>
      <c r="C1286" s="4">
        <v>2</v>
      </c>
      <c r="D1286" s="3">
        <v>3</v>
      </c>
    </row>
    <row r="1287" spans="1:6" x14ac:dyDescent="0.25">
      <c r="A1287">
        <v>3292</v>
      </c>
      <c r="C1287" s="4">
        <v>2</v>
      </c>
      <c r="D1287" s="3">
        <v>3</v>
      </c>
    </row>
    <row r="1288" spans="1:6" x14ac:dyDescent="0.25">
      <c r="A1288">
        <v>3293</v>
      </c>
      <c r="C1288" s="4">
        <v>2</v>
      </c>
      <c r="D1288" s="3">
        <v>3</v>
      </c>
    </row>
    <row r="1289" spans="1:6" x14ac:dyDescent="0.25">
      <c r="A1289">
        <v>3294</v>
      </c>
      <c r="F1289" t="s">
        <v>22</v>
      </c>
    </row>
    <row r="1290" spans="1:6" x14ac:dyDescent="0.25">
      <c r="A1290">
        <v>3391</v>
      </c>
    </row>
    <row r="1291" spans="1:6" x14ac:dyDescent="0.25">
      <c r="A1291">
        <v>3392</v>
      </c>
    </row>
    <row r="1292" spans="1:6" x14ac:dyDescent="0.25">
      <c r="A1292">
        <v>3393</v>
      </c>
      <c r="F1292" t="s">
        <v>22</v>
      </c>
    </row>
    <row r="1293" spans="1:6" x14ac:dyDescent="0.25">
      <c r="A1293">
        <v>3394</v>
      </c>
    </row>
    <row r="1294" spans="1:6" x14ac:dyDescent="0.25">
      <c r="A1294">
        <v>3395</v>
      </c>
    </row>
    <row r="1295" spans="1:6" x14ac:dyDescent="0.25">
      <c r="A1295">
        <v>3396</v>
      </c>
    </row>
    <row r="1296" spans="1:6" x14ac:dyDescent="0.25">
      <c r="A1296">
        <v>3397</v>
      </c>
    </row>
    <row r="1297" spans="1:4" x14ac:dyDescent="0.25">
      <c r="A1297">
        <v>3398</v>
      </c>
    </row>
    <row r="1298" spans="1:4" x14ac:dyDescent="0.25">
      <c r="A1298">
        <v>3399</v>
      </c>
    </row>
    <row r="1299" spans="1:4" x14ac:dyDescent="0.25">
      <c r="A1299">
        <v>3400</v>
      </c>
      <c r="D1299" s="3">
        <v>3</v>
      </c>
    </row>
    <row r="1300" spans="1:4" x14ac:dyDescent="0.25">
      <c r="A1300">
        <v>3401</v>
      </c>
      <c r="D1300" s="3">
        <v>3</v>
      </c>
    </row>
    <row r="1301" spans="1:4" x14ac:dyDescent="0.25">
      <c r="A1301">
        <v>3402</v>
      </c>
      <c r="D1301" s="3">
        <v>3</v>
      </c>
    </row>
    <row r="1302" spans="1:4" x14ac:dyDescent="0.25">
      <c r="A1302">
        <v>3403</v>
      </c>
      <c r="D1302" s="3">
        <v>3</v>
      </c>
    </row>
    <row r="1303" spans="1:4" x14ac:dyDescent="0.25">
      <c r="A1303">
        <v>3404</v>
      </c>
      <c r="C1303" s="4">
        <v>2</v>
      </c>
      <c r="D1303" s="3">
        <v>3</v>
      </c>
    </row>
    <row r="1304" spans="1:4" x14ac:dyDescent="0.25">
      <c r="A1304">
        <v>3405</v>
      </c>
      <c r="C1304" s="4">
        <v>2</v>
      </c>
      <c r="D1304" s="3">
        <v>3</v>
      </c>
    </row>
    <row r="1305" spans="1:4" x14ac:dyDescent="0.25">
      <c r="A1305">
        <v>3406</v>
      </c>
      <c r="C1305" s="4">
        <v>2</v>
      </c>
      <c r="D1305" s="3">
        <v>3</v>
      </c>
    </row>
    <row r="1306" spans="1:4" x14ac:dyDescent="0.25">
      <c r="A1306">
        <v>3407</v>
      </c>
      <c r="C1306" s="4">
        <v>2</v>
      </c>
      <c r="D1306" s="3">
        <v>3</v>
      </c>
    </row>
    <row r="1307" spans="1:4" x14ac:dyDescent="0.25">
      <c r="A1307">
        <v>3408</v>
      </c>
      <c r="C1307" s="4">
        <v>2</v>
      </c>
      <c r="D1307" s="3">
        <v>3</v>
      </c>
    </row>
    <row r="1308" spans="1:4" x14ac:dyDescent="0.25">
      <c r="A1308">
        <v>3409</v>
      </c>
      <c r="C1308" s="4">
        <v>2</v>
      </c>
      <c r="D1308" s="3">
        <v>3</v>
      </c>
    </row>
    <row r="1309" spans="1:4" x14ac:dyDescent="0.25">
      <c r="A1309">
        <v>3410</v>
      </c>
      <c r="C1309" s="4">
        <v>2</v>
      </c>
      <c r="D1309" s="3">
        <v>3</v>
      </c>
    </row>
    <row r="1310" spans="1:4" x14ac:dyDescent="0.25">
      <c r="A1310">
        <v>3411</v>
      </c>
      <c r="C1310" s="4">
        <v>2</v>
      </c>
      <c r="D1310" s="3">
        <v>3</v>
      </c>
    </row>
    <row r="1311" spans="1:4" x14ac:dyDescent="0.25">
      <c r="A1311">
        <v>3412</v>
      </c>
      <c r="C1311" s="4">
        <v>2</v>
      </c>
      <c r="D1311" s="3">
        <v>3</v>
      </c>
    </row>
    <row r="1312" spans="1:4" x14ac:dyDescent="0.25">
      <c r="A1312">
        <v>3413</v>
      </c>
      <c r="C1312" s="4">
        <v>2</v>
      </c>
      <c r="D1312" s="3">
        <v>3</v>
      </c>
    </row>
    <row r="1313" spans="1:5" x14ac:dyDescent="0.25">
      <c r="A1313">
        <v>3414</v>
      </c>
      <c r="C1313" s="4">
        <v>2</v>
      </c>
      <c r="D1313" s="3">
        <v>3</v>
      </c>
    </row>
    <row r="1314" spans="1:5" x14ac:dyDescent="0.25">
      <c r="A1314">
        <v>3415</v>
      </c>
      <c r="C1314" s="4">
        <v>2</v>
      </c>
      <c r="D1314" s="3">
        <v>3</v>
      </c>
      <c r="E1314" s="1">
        <v>4</v>
      </c>
    </row>
    <row r="1315" spans="1:5" x14ac:dyDescent="0.25">
      <c r="A1315">
        <v>3416</v>
      </c>
      <c r="C1315" s="4">
        <v>2</v>
      </c>
      <c r="E1315" s="1">
        <v>4</v>
      </c>
    </row>
    <row r="1316" spans="1:5" x14ac:dyDescent="0.25">
      <c r="A1316">
        <v>3417</v>
      </c>
      <c r="C1316" s="4">
        <v>2</v>
      </c>
      <c r="E1316" s="1">
        <v>4</v>
      </c>
    </row>
    <row r="1317" spans="1:5" x14ac:dyDescent="0.25">
      <c r="A1317">
        <v>3418</v>
      </c>
      <c r="E1317" s="1">
        <v>4</v>
      </c>
    </row>
    <row r="1318" spans="1:5" x14ac:dyDescent="0.25">
      <c r="A1318">
        <v>3419</v>
      </c>
      <c r="E1318" s="1">
        <v>4</v>
      </c>
    </row>
    <row r="1319" spans="1:5" x14ac:dyDescent="0.25">
      <c r="A1319">
        <v>3420</v>
      </c>
      <c r="E1319" s="1">
        <v>4</v>
      </c>
    </row>
    <row r="1320" spans="1:5" x14ac:dyDescent="0.25">
      <c r="A1320">
        <v>3421</v>
      </c>
      <c r="B1320" s="2">
        <v>1</v>
      </c>
      <c r="E1320" s="1">
        <v>4</v>
      </c>
    </row>
    <row r="1321" spans="1:5" x14ac:dyDescent="0.25">
      <c r="A1321">
        <v>3422</v>
      </c>
      <c r="B1321" s="2">
        <v>1</v>
      </c>
      <c r="E1321" s="1">
        <v>4</v>
      </c>
    </row>
    <row r="1322" spans="1:5" x14ac:dyDescent="0.25">
      <c r="A1322">
        <v>3423</v>
      </c>
      <c r="B1322" s="2">
        <v>1</v>
      </c>
      <c r="E1322" s="1">
        <v>4</v>
      </c>
    </row>
    <row r="1323" spans="1:5" x14ac:dyDescent="0.25">
      <c r="A1323">
        <v>3424</v>
      </c>
      <c r="B1323" s="2">
        <v>1</v>
      </c>
      <c r="E1323" s="1">
        <v>4</v>
      </c>
    </row>
    <row r="1324" spans="1:5" x14ac:dyDescent="0.25">
      <c r="A1324">
        <v>3425</v>
      </c>
      <c r="B1324" s="2">
        <v>1</v>
      </c>
      <c r="E1324" s="1">
        <v>4</v>
      </c>
    </row>
    <row r="1325" spans="1:5" x14ac:dyDescent="0.25">
      <c r="A1325">
        <v>3426</v>
      </c>
      <c r="B1325" s="2">
        <v>1</v>
      </c>
      <c r="E1325" s="1">
        <v>4</v>
      </c>
    </row>
    <row r="1326" spans="1:5" x14ac:dyDescent="0.25">
      <c r="A1326">
        <v>3427</v>
      </c>
      <c r="B1326" s="2">
        <v>1</v>
      </c>
      <c r="E1326" s="1">
        <v>4</v>
      </c>
    </row>
    <row r="1327" spans="1:5" x14ac:dyDescent="0.25">
      <c r="A1327">
        <v>3428</v>
      </c>
      <c r="B1327" s="2">
        <v>1</v>
      </c>
      <c r="E1327" s="1">
        <v>4</v>
      </c>
    </row>
    <row r="1328" spans="1:5" x14ac:dyDescent="0.25">
      <c r="A1328">
        <v>3429</v>
      </c>
      <c r="B1328" s="2">
        <v>1</v>
      </c>
      <c r="E1328" s="1">
        <v>4</v>
      </c>
    </row>
    <row r="1329" spans="1:5" x14ac:dyDescent="0.25">
      <c r="A1329">
        <v>3430</v>
      </c>
      <c r="B1329" s="2">
        <v>1</v>
      </c>
      <c r="E1329" s="1">
        <v>4</v>
      </c>
    </row>
    <row r="1330" spans="1:5" x14ac:dyDescent="0.25">
      <c r="A1330">
        <v>3431</v>
      </c>
      <c r="B1330" s="2">
        <v>1</v>
      </c>
      <c r="E1330" s="1">
        <v>4</v>
      </c>
    </row>
    <row r="1331" spans="1:5" x14ac:dyDescent="0.25">
      <c r="A1331">
        <v>3432</v>
      </c>
      <c r="B1331" s="2">
        <v>1</v>
      </c>
      <c r="E1331" s="1">
        <v>4</v>
      </c>
    </row>
    <row r="1332" spans="1:5" x14ac:dyDescent="0.25">
      <c r="A1332">
        <v>3433</v>
      </c>
      <c r="B1332" s="2">
        <v>1</v>
      </c>
    </row>
    <row r="1333" spans="1:5" x14ac:dyDescent="0.25">
      <c r="A1333">
        <v>3434</v>
      </c>
      <c r="B1333" s="2">
        <v>1</v>
      </c>
      <c r="D1333" s="3">
        <v>3</v>
      </c>
    </row>
    <row r="1334" spans="1:5" x14ac:dyDescent="0.25">
      <c r="A1334">
        <v>3435</v>
      </c>
      <c r="B1334" s="2">
        <v>1</v>
      </c>
      <c r="D1334" s="3">
        <v>3</v>
      </c>
    </row>
    <row r="1335" spans="1:5" x14ac:dyDescent="0.25">
      <c r="A1335">
        <v>3436</v>
      </c>
      <c r="D1335" s="3">
        <v>3</v>
      </c>
    </row>
    <row r="1336" spans="1:5" x14ac:dyDescent="0.25">
      <c r="A1336">
        <v>3437</v>
      </c>
      <c r="D1336" s="3">
        <v>3</v>
      </c>
    </row>
    <row r="1337" spans="1:5" x14ac:dyDescent="0.25">
      <c r="A1337">
        <v>3438</v>
      </c>
      <c r="D1337" s="3">
        <v>3</v>
      </c>
    </row>
    <row r="1338" spans="1:5" x14ac:dyDescent="0.25">
      <c r="A1338">
        <v>3439</v>
      </c>
      <c r="D1338" s="3">
        <v>3</v>
      </c>
    </row>
    <row r="1339" spans="1:5" x14ac:dyDescent="0.25">
      <c r="A1339">
        <v>3440</v>
      </c>
      <c r="C1339" s="4">
        <v>2</v>
      </c>
      <c r="D1339" s="3">
        <v>3</v>
      </c>
    </row>
    <row r="1340" spans="1:5" x14ac:dyDescent="0.25">
      <c r="A1340">
        <v>3441</v>
      </c>
      <c r="C1340" s="4">
        <v>2</v>
      </c>
      <c r="D1340" s="3">
        <v>3</v>
      </c>
    </row>
    <row r="1341" spans="1:5" x14ac:dyDescent="0.25">
      <c r="A1341">
        <v>3442</v>
      </c>
      <c r="C1341" s="4">
        <v>2</v>
      </c>
      <c r="D1341" s="3">
        <v>3</v>
      </c>
    </row>
    <row r="1342" spans="1:5" x14ac:dyDescent="0.25">
      <c r="A1342">
        <v>3443</v>
      </c>
      <c r="C1342" s="4">
        <v>2</v>
      </c>
      <c r="D1342" s="3">
        <v>3</v>
      </c>
    </row>
    <row r="1343" spans="1:5" x14ac:dyDescent="0.25">
      <c r="A1343">
        <v>3444</v>
      </c>
      <c r="C1343" s="4">
        <v>2</v>
      </c>
      <c r="D1343" s="3">
        <v>3</v>
      </c>
    </row>
    <row r="1344" spans="1:5" x14ac:dyDescent="0.25">
      <c r="A1344">
        <v>3445</v>
      </c>
      <c r="C1344" s="4">
        <v>2</v>
      </c>
      <c r="D1344" s="3">
        <v>3</v>
      </c>
    </row>
    <row r="1345" spans="1:5" x14ac:dyDescent="0.25">
      <c r="A1345">
        <v>3446</v>
      </c>
      <c r="C1345" s="4">
        <v>2</v>
      </c>
      <c r="D1345" s="3">
        <v>3</v>
      </c>
    </row>
    <row r="1346" spans="1:5" x14ac:dyDescent="0.25">
      <c r="A1346">
        <v>3447</v>
      </c>
      <c r="C1346" s="4">
        <v>2</v>
      </c>
      <c r="D1346" s="3">
        <v>3</v>
      </c>
    </row>
    <row r="1347" spans="1:5" x14ac:dyDescent="0.25">
      <c r="A1347">
        <v>3448</v>
      </c>
      <c r="C1347" s="4">
        <v>2</v>
      </c>
      <c r="D1347" s="3">
        <v>3</v>
      </c>
    </row>
    <row r="1348" spans="1:5" x14ac:dyDescent="0.25">
      <c r="A1348">
        <v>3449</v>
      </c>
      <c r="C1348" s="4">
        <v>2</v>
      </c>
      <c r="D1348" s="3">
        <v>3</v>
      </c>
    </row>
    <row r="1349" spans="1:5" x14ac:dyDescent="0.25">
      <c r="A1349">
        <v>3450</v>
      </c>
      <c r="C1349" s="4">
        <v>2</v>
      </c>
    </row>
    <row r="1350" spans="1:5" x14ac:dyDescent="0.25">
      <c r="A1350">
        <v>3451</v>
      </c>
      <c r="C1350" s="4">
        <v>2</v>
      </c>
    </row>
    <row r="1351" spans="1:5" x14ac:dyDescent="0.25">
      <c r="A1351">
        <v>3452</v>
      </c>
      <c r="C1351" s="4">
        <v>2</v>
      </c>
    </row>
    <row r="1352" spans="1:5" x14ac:dyDescent="0.25">
      <c r="A1352">
        <v>3453</v>
      </c>
      <c r="E1352" s="1">
        <v>4</v>
      </c>
    </row>
    <row r="1353" spans="1:5" x14ac:dyDescent="0.25">
      <c r="A1353">
        <v>3454</v>
      </c>
      <c r="B1353" s="2">
        <v>1</v>
      </c>
      <c r="E1353" s="1">
        <v>4</v>
      </c>
    </row>
    <row r="1354" spans="1:5" x14ac:dyDescent="0.25">
      <c r="A1354">
        <v>3455</v>
      </c>
      <c r="B1354" s="2">
        <v>1</v>
      </c>
      <c r="E1354" s="1">
        <v>4</v>
      </c>
    </row>
    <row r="1355" spans="1:5" x14ac:dyDescent="0.25">
      <c r="A1355">
        <v>3456</v>
      </c>
      <c r="B1355" s="2">
        <v>1</v>
      </c>
      <c r="E1355" s="1">
        <v>4</v>
      </c>
    </row>
    <row r="1356" spans="1:5" x14ac:dyDescent="0.25">
      <c r="A1356">
        <v>3457</v>
      </c>
      <c r="B1356" s="2">
        <v>1</v>
      </c>
      <c r="E1356" s="1">
        <v>4</v>
      </c>
    </row>
    <row r="1357" spans="1:5" x14ac:dyDescent="0.25">
      <c r="A1357">
        <v>3458</v>
      </c>
      <c r="B1357" s="2">
        <v>1</v>
      </c>
      <c r="E1357" s="1">
        <v>4</v>
      </c>
    </row>
    <row r="1358" spans="1:5" x14ac:dyDescent="0.25">
      <c r="A1358">
        <v>3459</v>
      </c>
      <c r="B1358" s="2">
        <v>1</v>
      </c>
      <c r="E1358" s="1">
        <v>4</v>
      </c>
    </row>
    <row r="1359" spans="1:5" x14ac:dyDescent="0.25">
      <c r="A1359">
        <v>3460</v>
      </c>
      <c r="B1359" s="2">
        <v>1</v>
      </c>
      <c r="E1359" s="1">
        <v>4</v>
      </c>
    </row>
    <row r="1360" spans="1:5" x14ac:dyDescent="0.25">
      <c r="A1360">
        <v>3461</v>
      </c>
      <c r="B1360" s="2">
        <v>1</v>
      </c>
      <c r="E1360" s="1">
        <v>4</v>
      </c>
    </row>
    <row r="1361" spans="1:5" x14ac:dyDescent="0.25">
      <c r="A1361">
        <v>3462</v>
      </c>
      <c r="B1361" s="2">
        <v>1</v>
      </c>
      <c r="E1361" s="1">
        <v>4</v>
      </c>
    </row>
    <row r="1362" spans="1:5" x14ac:dyDescent="0.25">
      <c r="A1362">
        <v>3463</v>
      </c>
      <c r="B1362" s="2">
        <v>1</v>
      </c>
      <c r="E1362" s="1">
        <v>4</v>
      </c>
    </row>
    <row r="1363" spans="1:5" x14ac:dyDescent="0.25">
      <c r="A1363">
        <v>3464</v>
      </c>
      <c r="B1363" s="2">
        <v>1</v>
      </c>
      <c r="E1363" s="1">
        <v>4</v>
      </c>
    </row>
    <row r="1364" spans="1:5" x14ac:dyDescent="0.25">
      <c r="A1364">
        <v>3465</v>
      </c>
      <c r="B1364" s="2">
        <v>1</v>
      </c>
      <c r="E1364" s="1">
        <v>4</v>
      </c>
    </row>
    <row r="1365" spans="1:5" x14ac:dyDescent="0.25">
      <c r="A1365">
        <v>3466</v>
      </c>
      <c r="B1365" s="2">
        <v>1</v>
      </c>
      <c r="E1365" s="1">
        <v>4</v>
      </c>
    </row>
    <row r="1366" spans="1:5" x14ac:dyDescent="0.25">
      <c r="A1366">
        <v>3467</v>
      </c>
      <c r="B1366" s="2">
        <v>1</v>
      </c>
      <c r="E1366" s="1">
        <v>4</v>
      </c>
    </row>
    <row r="1367" spans="1:5" x14ac:dyDescent="0.25">
      <c r="A1367">
        <v>3468</v>
      </c>
      <c r="B1367" s="2">
        <v>1</v>
      </c>
      <c r="E1367" s="1">
        <v>4</v>
      </c>
    </row>
    <row r="1368" spans="1:5" x14ac:dyDescent="0.25">
      <c r="A1368">
        <v>3469</v>
      </c>
      <c r="D1368" s="3">
        <v>3</v>
      </c>
      <c r="E1368" s="1">
        <v>4</v>
      </c>
    </row>
    <row r="1369" spans="1:5" x14ac:dyDescent="0.25">
      <c r="A1369">
        <v>3470</v>
      </c>
      <c r="D1369" s="3">
        <v>3</v>
      </c>
    </row>
    <row r="1370" spans="1:5" x14ac:dyDescent="0.25">
      <c r="A1370">
        <v>3471</v>
      </c>
      <c r="D1370" s="3">
        <v>3</v>
      </c>
    </row>
    <row r="1371" spans="1:5" x14ac:dyDescent="0.25">
      <c r="A1371">
        <v>3472</v>
      </c>
      <c r="D1371" s="3">
        <v>3</v>
      </c>
    </row>
    <row r="1372" spans="1:5" x14ac:dyDescent="0.25">
      <c r="A1372">
        <v>3473</v>
      </c>
      <c r="D1372" s="3">
        <v>3</v>
      </c>
    </row>
    <row r="1373" spans="1:5" x14ac:dyDescent="0.25">
      <c r="A1373">
        <v>3474</v>
      </c>
      <c r="C1373" s="4">
        <v>2</v>
      </c>
      <c r="D1373" s="3">
        <v>3</v>
      </c>
    </row>
    <row r="1374" spans="1:5" x14ac:dyDescent="0.25">
      <c r="A1374">
        <v>3475</v>
      </c>
      <c r="C1374" s="4">
        <v>2</v>
      </c>
      <c r="D1374" s="3">
        <v>3</v>
      </c>
    </row>
    <row r="1375" spans="1:5" x14ac:dyDescent="0.25">
      <c r="A1375">
        <v>3476</v>
      </c>
      <c r="C1375" s="4">
        <v>2</v>
      </c>
      <c r="D1375" s="3">
        <v>3</v>
      </c>
    </row>
    <row r="1376" spans="1:5" x14ac:dyDescent="0.25">
      <c r="A1376">
        <v>3477</v>
      </c>
      <c r="C1376" s="4">
        <v>2</v>
      </c>
      <c r="D1376" s="3">
        <v>3</v>
      </c>
    </row>
    <row r="1377" spans="1:5" x14ac:dyDescent="0.25">
      <c r="A1377">
        <v>3478</v>
      </c>
      <c r="C1377" s="4">
        <v>2</v>
      </c>
      <c r="D1377" s="3">
        <v>3</v>
      </c>
    </row>
    <row r="1378" spans="1:5" x14ac:dyDescent="0.25">
      <c r="A1378">
        <v>3479</v>
      </c>
      <c r="C1378" s="4">
        <v>2</v>
      </c>
      <c r="D1378" s="3">
        <v>3</v>
      </c>
    </row>
    <row r="1379" spans="1:5" x14ac:dyDescent="0.25">
      <c r="A1379">
        <v>3480</v>
      </c>
      <c r="C1379" s="4">
        <v>2</v>
      </c>
      <c r="D1379" s="3">
        <v>3</v>
      </c>
    </row>
    <row r="1380" spans="1:5" x14ac:dyDescent="0.25">
      <c r="A1380">
        <v>3481</v>
      </c>
      <c r="C1380" s="4">
        <v>2</v>
      </c>
      <c r="D1380" s="3">
        <v>3</v>
      </c>
    </row>
    <row r="1381" spans="1:5" x14ac:dyDescent="0.25">
      <c r="A1381">
        <v>3482</v>
      </c>
      <c r="C1381" s="4">
        <v>2</v>
      </c>
      <c r="D1381" s="3">
        <v>3</v>
      </c>
    </row>
    <row r="1382" spans="1:5" x14ac:dyDescent="0.25">
      <c r="A1382">
        <v>3483</v>
      </c>
      <c r="C1382" s="4">
        <v>2</v>
      </c>
      <c r="D1382" s="3">
        <v>3</v>
      </c>
    </row>
    <row r="1383" spans="1:5" x14ac:dyDescent="0.25">
      <c r="A1383">
        <v>3484</v>
      </c>
      <c r="C1383" s="4">
        <v>2</v>
      </c>
      <c r="D1383" s="3">
        <v>3</v>
      </c>
    </row>
    <row r="1384" spans="1:5" x14ac:dyDescent="0.25">
      <c r="A1384">
        <v>3485</v>
      </c>
      <c r="C1384" s="4">
        <v>2</v>
      </c>
    </row>
    <row r="1385" spans="1:5" x14ac:dyDescent="0.25">
      <c r="A1385">
        <v>3486</v>
      </c>
      <c r="C1385" s="4">
        <v>2</v>
      </c>
    </row>
    <row r="1386" spans="1:5" x14ac:dyDescent="0.25">
      <c r="A1386">
        <v>3487</v>
      </c>
      <c r="C1386" s="4">
        <v>2</v>
      </c>
    </row>
    <row r="1387" spans="1:5" x14ac:dyDescent="0.25">
      <c r="A1387">
        <v>3488</v>
      </c>
      <c r="B1387" s="2">
        <v>1</v>
      </c>
    </row>
    <row r="1388" spans="1:5" x14ac:dyDescent="0.25">
      <c r="A1388">
        <v>3489</v>
      </c>
      <c r="B1388" s="2">
        <v>1</v>
      </c>
    </row>
    <row r="1389" spans="1:5" x14ac:dyDescent="0.25">
      <c r="A1389">
        <v>3490</v>
      </c>
      <c r="B1389" s="2">
        <v>1</v>
      </c>
      <c r="E1389" s="1">
        <v>4</v>
      </c>
    </row>
    <row r="1390" spans="1:5" x14ac:dyDescent="0.25">
      <c r="A1390">
        <v>3491</v>
      </c>
      <c r="B1390" s="2">
        <v>1</v>
      </c>
      <c r="E1390" s="1">
        <v>4</v>
      </c>
    </row>
    <row r="1391" spans="1:5" x14ac:dyDescent="0.25">
      <c r="A1391">
        <v>3492</v>
      </c>
      <c r="B1391" s="2">
        <v>1</v>
      </c>
      <c r="E1391" s="1">
        <v>4</v>
      </c>
    </row>
    <row r="1392" spans="1:5" x14ac:dyDescent="0.25">
      <c r="A1392">
        <v>3493</v>
      </c>
      <c r="B1392" s="2">
        <v>1</v>
      </c>
      <c r="E1392" s="1">
        <v>4</v>
      </c>
    </row>
    <row r="1393" spans="1:5" x14ac:dyDescent="0.25">
      <c r="A1393">
        <v>3494</v>
      </c>
      <c r="B1393" s="2">
        <v>1</v>
      </c>
      <c r="E1393" s="1">
        <v>4</v>
      </c>
    </row>
    <row r="1394" spans="1:5" x14ac:dyDescent="0.25">
      <c r="A1394">
        <v>3495</v>
      </c>
      <c r="B1394" s="2">
        <v>1</v>
      </c>
      <c r="E1394" s="1">
        <v>4</v>
      </c>
    </row>
    <row r="1395" spans="1:5" x14ac:dyDescent="0.25">
      <c r="A1395">
        <v>3496</v>
      </c>
      <c r="B1395" s="2">
        <v>1</v>
      </c>
      <c r="E1395" s="1">
        <v>4</v>
      </c>
    </row>
    <row r="1396" spans="1:5" x14ac:dyDescent="0.25">
      <c r="A1396">
        <v>3497</v>
      </c>
      <c r="B1396" s="2">
        <v>1</v>
      </c>
      <c r="E1396" s="1">
        <v>4</v>
      </c>
    </row>
    <row r="1397" spans="1:5" x14ac:dyDescent="0.25">
      <c r="A1397">
        <v>3498</v>
      </c>
      <c r="B1397" s="2">
        <v>1</v>
      </c>
      <c r="E1397" s="1">
        <v>4</v>
      </c>
    </row>
    <row r="1398" spans="1:5" x14ac:dyDescent="0.25">
      <c r="A1398">
        <v>3499</v>
      </c>
      <c r="B1398" s="2">
        <v>1</v>
      </c>
      <c r="E1398" s="1">
        <v>4</v>
      </c>
    </row>
    <row r="1399" spans="1:5" x14ac:dyDescent="0.25">
      <c r="A1399">
        <v>3500</v>
      </c>
      <c r="B1399" s="2">
        <v>1</v>
      </c>
      <c r="D1399" s="3">
        <v>3</v>
      </c>
      <c r="E1399" s="1">
        <v>4</v>
      </c>
    </row>
    <row r="1400" spans="1:5" x14ac:dyDescent="0.25">
      <c r="A1400">
        <v>3501</v>
      </c>
      <c r="D1400" s="3">
        <v>3</v>
      </c>
      <c r="E1400" s="1">
        <v>4</v>
      </c>
    </row>
    <row r="1401" spans="1:5" x14ac:dyDescent="0.25">
      <c r="A1401">
        <v>3502</v>
      </c>
      <c r="D1401" s="3">
        <v>3</v>
      </c>
      <c r="E1401" s="1">
        <v>4</v>
      </c>
    </row>
    <row r="1402" spans="1:5" x14ac:dyDescent="0.25">
      <c r="A1402">
        <v>3503</v>
      </c>
      <c r="D1402" s="3">
        <v>3</v>
      </c>
      <c r="E1402" s="1">
        <v>4</v>
      </c>
    </row>
    <row r="1403" spans="1:5" x14ac:dyDescent="0.25">
      <c r="A1403">
        <v>3504</v>
      </c>
      <c r="D1403" s="3">
        <v>3</v>
      </c>
      <c r="E1403" s="1">
        <v>4</v>
      </c>
    </row>
    <row r="1404" spans="1:5" x14ac:dyDescent="0.25">
      <c r="A1404">
        <v>3505</v>
      </c>
      <c r="D1404" s="3">
        <v>3</v>
      </c>
      <c r="E1404" s="1">
        <v>4</v>
      </c>
    </row>
    <row r="1405" spans="1:5" x14ac:dyDescent="0.25">
      <c r="A1405">
        <v>3506</v>
      </c>
      <c r="D1405" s="3">
        <v>3</v>
      </c>
      <c r="E1405" s="1">
        <v>4</v>
      </c>
    </row>
    <row r="1406" spans="1:5" x14ac:dyDescent="0.25">
      <c r="A1406">
        <v>3507</v>
      </c>
      <c r="D1406" s="3">
        <v>3</v>
      </c>
    </row>
    <row r="1407" spans="1:5" x14ac:dyDescent="0.25">
      <c r="A1407">
        <v>3508</v>
      </c>
      <c r="C1407" s="4">
        <v>2</v>
      </c>
      <c r="D1407" s="3">
        <v>3</v>
      </c>
    </row>
    <row r="1408" spans="1:5" x14ac:dyDescent="0.25">
      <c r="A1408">
        <v>3509</v>
      </c>
      <c r="C1408" s="4">
        <v>2</v>
      </c>
      <c r="D1408" s="3">
        <v>3</v>
      </c>
    </row>
    <row r="1409" spans="1:5" x14ac:dyDescent="0.25">
      <c r="A1409">
        <v>3510</v>
      </c>
      <c r="C1409" s="4">
        <v>2</v>
      </c>
      <c r="D1409" s="3">
        <v>3</v>
      </c>
    </row>
    <row r="1410" spans="1:5" x14ac:dyDescent="0.25">
      <c r="A1410">
        <v>3511</v>
      </c>
      <c r="C1410" s="4">
        <v>2</v>
      </c>
      <c r="D1410" s="3">
        <v>3</v>
      </c>
    </row>
    <row r="1411" spans="1:5" x14ac:dyDescent="0.25">
      <c r="A1411">
        <v>3512</v>
      </c>
      <c r="C1411" s="4">
        <v>2</v>
      </c>
      <c r="D1411" s="3">
        <v>3</v>
      </c>
    </row>
    <row r="1412" spans="1:5" x14ac:dyDescent="0.25">
      <c r="A1412">
        <v>3513</v>
      </c>
      <c r="C1412" s="4">
        <v>2</v>
      </c>
      <c r="D1412" s="3">
        <v>3</v>
      </c>
    </row>
    <row r="1413" spans="1:5" x14ac:dyDescent="0.25">
      <c r="A1413">
        <v>3514</v>
      </c>
      <c r="C1413" s="4">
        <v>2</v>
      </c>
      <c r="D1413" s="3">
        <v>3</v>
      </c>
    </row>
    <row r="1414" spans="1:5" x14ac:dyDescent="0.25">
      <c r="A1414">
        <v>3515</v>
      </c>
      <c r="C1414" s="4">
        <v>2</v>
      </c>
      <c r="D1414" s="3">
        <v>3</v>
      </c>
    </row>
    <row r="1415" spans="1:5" x14ac:dyDescent="0.25">
      <c r="A1415">
        <v>3516</v>
      </c>
      <c r="C1415" s="4">
        <v>2</v>
      </c>
      <c r="D1415" s="3">
        <v>3</v>
      </c>
    </row>
    <row r="1416" spans="1:5" x14ac:dyDescent="0.25">
      <c r="A1416">
        <v>3517</v>
      </c>
      <c r="C1416" s="4">
        <v>2</v>
      </c>
    </row>
    <row r="1417" spans="1:5" x14ac:dyDescent="0.25">
      <c r="A1417">
        <v>3518</v>
      </c>
      <c r="C1417" s="4">
        <v>2</v>
      </c>
    </row>
    <row r="1418" spans="1:5" x14ac:dyDescent="0.25">
      <c r="A1418">
        <v>3519</v>
      </c>
      <c r="C1418" s="4">
        <v>2</v>
      </c>
    </row>
    <row r="1419" spans="1:5" x14ac:dyDescent="0.25">
      <c r="A1419">
        <v>3520</v>
      </c>
      <c r="C1419" s="4">
        <v>2</v>
      </c>
    </row>
    <row r="1420" spans="1:5" x14ac:dyDescent="0.25">
      <c r="A1420">
        <v>3521</v>
      </c>
      <c r="C1420" s="4">
        <v>2</v>
      </c>
    </row>
    <row r="1421" spans="1:5" x14ac:dyDescent="0.25">
      <c r="A1421">
        <v>3522</v>
      </c>
      <c r="B1421" s="2">
        <v>1</v>
      </c>
      <c r="C1421" s="4">
        <v>2</v>
      </c>
    </row>
    <row r="1422" spans="1:5" x14ac:dyDescent="0.25">
      <c r="A1422">
        <v>3523</v>
      </c>
      <c r="B1422" s="2">
        <v>1</v>
      </c>
      <c r="E1422" s="1">
        <v>4</v>
      </c>
    </row>
    <row r="1423" spans="1:5" x14ac:dyDescent="0.25">
      <c r="A1423">
        <v>3524</v>
      </c>
      <c r="B1423" s="2">
        <v>1</v>
      </c>
      <c r="E1423" s="1">
        <v>4</v>
      </c>
    </row>
    <row r="1424" spans="1:5" x14ac:dyDescent="0.25">
      <c r="A1424">
        <v>3525</v>
      </c>
      <c r="B1424" s="2">
        <v>1</v>
      </c>
      <c r="E1424" s="1">
        <v>4</v>
      </c>
    </row>
    <row r="1425" spans="1:5" x14ac:dyDescent="0.25">
      <c r="A1425">
        <v>3526</v>
      </c>
      <c r="B1425" s="2">
        <v>1</v>
      </c>
      <c r="E1425" s="1">
        <v>4</v>
      </c>
    </row>
    <row r="1426" spans="1:5" x14ac:dyDescent="0.25">
      <c r="A1426">
        <v>3527</v>
      </c>
      <c r="B1426" s="2">
        <v>1</v>
      </c>
      <c r="E1426" s="1">
        <v>4</v>
      </c>
    </row>
    <row r="1427" spans="1:5" x14ac:dyDescent="0.25">
      <c r="A1427">
        <v>3528</v>
      </c>
      <c r="B1427" s="2">
        <v>1</v>
      </c>
      <c r="E1427" s="1">
        <v>4</v>
      </c>
    </row>
    <row r="1428" spans="1:5" x14ac:dyDescent="0.25">
      <c r="A1428">
        <v>3529</v>
      </c>
      <c r="B1428" s="2">
        <v>1</v>
      </c>
      <c r="E1428" s="1">
        <v>4</v>
      </c>
    </row>
    <row r="1429" spans="1:5" x14ac:dyDescent="0.25">
      <c r="A1429">
        <v>3530</v>
      </c>
      <c r="B1429" s="2">
        <v>1</v>
      </c>
      <c r="E1429" s="1">
        <v>4</v>
      </c>
    </row>
    <row r="1430" spans="1:5" x14ac:dyDescent="0.25">
      <c r="A1430">
        <v>3531</v>
      </c>
      <c r="B1430" s="2">
        <v>1</v>
      </c>
      <c r="E1430" s="1">
        <v>4</v>
      </c>
    </row>
    <row r="1431" spans="1:5" x14ac:dyDescent="0.25">
      <c r="A1431">
        <v>3532</v>
      </c>
      <c r="B1431" s="2">
        <v>1</v>
      </c>
      <c r="E1431" s="1">
        <v>4</v>
      </c>
    </row>
    <row r="1432" spans="1:5" x14ac:dyDescent="0.25">
      <c r="A1432">
        <v>3533</v>
      </c>
      <c r="B1432" s="2">
        <v>1</v>
      </c>
      <c r="E1432" s="1">
        <v>4</v>
      </c>
    </row>
    <row r="1433" spans="1:5" x14ac:dyDescent="0.25">
      <c r="A1433">
        <v>3534</v>
      </c>
      <c r="B1433" s="2">
        <v>1</v>
      </c>
      <c r="E1433" s="1">
        <v>4</v>
      </c>
    </row>
    <row r="1434" spans="1:5" x14ac:dyDescent="0.25">
      <c r="A1434">
        <v>3535</v>
      </c>
      <c r="E1434" s="1">
        <v>4</v>
      </c>
    </row>
    <row r="1435" spans="1:5" x14ac:dyDescent="0.25">
      <c r="A1435">
        <v>3536</v>
      </c>
      <c r="E1435" s="1">
        <v>4</v>
      </c>
    </row>
    <row r="1436" spans="1:5" x14ac:dyDescent="0.25">
      <c r="A1436">
        <v>3537</v>
      </c>
      <c r="D1436" s="3">
        <v>3</v>
      </c>
      <c r="E1436" s="1">
        <v>4</v>
      </c>
    </row>
    <row r="1437" spans="1:5" x14ac:dyDescent="0.25">
      <c r="A1437">
        <v>3538</v>
      </c>
      <c r="D1437" s="3">
        <v>3</v>
      </c>
      <c r="E1437" s="1">
        <v>4</v>
      </c>
    </row>
    <row r="1438" spans="1:5" x14ac:dyDescent="0.25">
      <c r="A1438">
        <v>3539</v>
      </c>
      <c r="D1438" s="3">
        <v>3</v>
      </c>
      <c r="E1438" s="1">
        <v>4</v>
      </c>
    </row>
    <row r="1439" spans="1:5" x14ac:dyDescent="0.25">
      <c r="A1439">
        <v>3540</v>
      </c>
      <c r="D1439" s="3">
        <v>3</v>
      </c>
    </row>
    <row r="1440" spans="1:5" x14ac:dyDescent="0.25">
      <c r="A1440">
        <v>3541</v>
      </c>
      <c r="D1440" s="3">
        <v>3</v>
      </c>
    </row>
    <row r="1441" spans="1:4" x14ac:dyDescent="0.25">
      <c r="A1441">
        <v>3542</v>
      </c>
      <c r="C1441" s="4">
        <v>2</v>
      </c>
      <c r="D1441" s="3">
        <v>3</v>
      </c>
    </row>
    <row r="1442" spans="1:4" x14ac:dyDescent="0.25">
      <c r="A1442">
        <v>3543</v>
      </c>
      <c r="C1442" s="4">
        <v>2</v>
      </c>
      <c r="D1442" s="3">
        <v>3</v>
      </c>
    </row>
    <row r="1443" spans="1:4" x14ac:dyDescent="0.25">
      <c r="A1443">
        <v>3544</v>
      </c>
      <c r="C1443" s="4">
        <v>2</v>
      </c>
      <c r="D1443" s="3">
        <v>3</v>
      </c>
    </row>
    <row r="1444" spans="1:4" x14ac:dyDescent="0.25">
      <c r="A1444">
        <v>3545</v>
      </c>
      <c r="C1444" s="4">
        <v>2</v>
      </c>
      <c r="D1444" s="3">
        <v>3</v>
      </c>
    </row>
    <row r="1445" spans="1:4" x14ac:dyDescent="0.25">
      <c r="A1445">
        <v>3546</v>
      </c>
      <c r="C1445" s="4">
        <v>2</v>
      </c>
      <c r="D1445" s="3">
        <v>3</v>
      </c>
    </row>
    <row r="1446" spans="1:4" x14ac:dyDescent="0.25">
      <c r="A1446">
        <v>3547</v>
      </c>
      <c r="C1446" s="4">
        <v>2</v>
      </c>
      <c r="D1446" s="3">
        <v>3</v>
      </c>
    </row>
    <row r="1447" spans="1:4" x14ac:dyDescent="0.25">
      <c r="A1447">
        <v>3548</v>
      </c>
      <c r="C1447" s="4">
        <v>2</v>
      </c>
      <c r="D1447" s="3">
        <v>3</v>
      </c>
    </row>
    <row r="1448" spans="1:4" x14ac:dyDescent="0.25">
      <c r="A1448">
        <v>3549</v>
      </c>
      <c r="C1448" s="4">
        <v>2</v>
      </c>
      <c r="D1448" s="3">
        <v>3</v>
      </c>
    </row>
    <row r="1449" spans="1:4" x14ac:dyDescent="0.25">
      <c r="A1449">
        <v>3550</v>
      </c>
      <c r="C1449" s="4">
        <v>2</v>
      </c>
      <c r="D1449" s="3">
        <v>3</v>
      </c>
    </row>
    <row r="1450" spans="1:4" x14ac:dyDescent="0.25">
      <c r="A1450">
        <v>3551</v>
      </c>
      <c r="C1450" s="4">
        <v>2</v>
      </c>
      <c r="D1450" s="3">
        <v>3</v>
      </c>
    </row>
    <row r="1451" spans="1:4" x14ac:dyDescent="0.25">
      <c r="A1451">
        <v>3552</v>
      </c>
      <c r="C1451" s="4">
        <v>2</v>
      </c>
      <c r="D1451" s="3">
        <v>3</v>
      </c>
    </row>
    <row r="1452" spans="1:4" x14ac:dyDescent="0.25">
      <c r="A1452">
        <v>3553</v>
      </c>
      <c r="C1452" s="4">
        <v>2</v>
      </c>
      <c r="D1452" s="3">
        <v>3</v>
      </c>
    </row>
    <row r="1453" spans="1:4" x14ac:dyDescent="0.25">
      <c r="A1453">
        <v>3554</v>
      </c>
      <c r="C1453" s="4">
        <v>2</v>
      </c>
      <c r="D1453" s="3">
        <v>3</v>
      </c>
    </row>
    <row r="1454" spans="1:4" x14ac:dyDescent="0.25">
      <c r="A1454">
        <v>3555</v>
      </c>
    </row>
    <row r="1455" spans="1:4" x14ac:dyDescent="0.25">
      <c r="A1455">
        <v>3556</v>
      </c>
    </row>
    <row r="1456" spans="1:4" x14ac:dyDescent="0.25">
      <c r="A1456">
        <v>3557</v>
      </c>
    </row>
    <row r="1457" spans="1:5" x14ac:dyDescent="0.25">
      <c r="A1457">
        <v>3558</v>
      </c>
      <c r="B1457" s="2">
        <v>1</v>
      </c>
    </row>
    <row r="1458" spans="1:5" x14ac:dyDescent="0.25">
      <c r="A1458">
        <v>3559</v>
      </c>
      <c r="B1458" s="2">
        <v>1</v>
      </c>
    </row>
    <row r="1459" spans="1:5" x14ac:dyDescent="0.25">
      <c r="A1459">
        <v>3560</v>
      </c>
      <c r="B1459" s="2">
        <v>1</v>
      </c>
      <c r="E1459" s="1">
        <v>4</v>
      </c>
    </row>
    <row r="1460" spans="1:5" x14ac:dyDescent="0.25">
      <c r="A1460">
        <v>3561</v>
      </c>
      <c r="B1460" s="2">
        <v>1</v>
      </c>
      <c r="E1460" s="1">
        <v>4</v>
      </c>
    </row>
    <row r="1461" spans="1:5" x14ac:dyDescent="0.25">
      <c r="A1461">
        <v>3562</v>
      </c>
      <c r="B1461" s="2">
        <v>1</v>
      </c>
      <c r="E1461" s="1">
        <v>4</v>
      </c>
    </row>
    <row r="1462" spans="1:5" x14ac:dyDescent="0.25">
      <c r="A1462">
        <v>3563</v>
      </c>
      <c r="B1462" s="2">
        <v>1</v>
      </c>
      <c r="E1462" s="1">
        <v>4</v>
      </c>
    </row>
    <row r="1463" spans="1:5" x14ac:dyDescent="0.25">
      <c r="A1463">
        <v>3564</v>
      </c>
      <c r="B1463" s="2">
        <v>1</v>
      </c>
      <c r="E1463" s="1">
        <v>4</v>
      </c>
    </row>
    <row r="1464" spans="1:5" x14ac:dyDescent="0.25">
      <c r="A1464">
        <v>3565</v>
      </c>
      <c r="B1464" s="2">
        <v>1</v>
      </c>
      <c r="E1464" s="1">
        <v>4</v>
      </c>
    </row>
    <row r="1465" spans="1:5" x14ac:dyDescent="0.25">
      <c r="A1465">
        <v>3566</v>
      </c>
      <c r="B1465" s="2">
        <v>1</v>
      </c>
      <c r="E1465" s="1">
        <v>4</v>
      </c>
    </row>
    <row r="1466" spans="1:5" x14ac:dyDescent="0.25">
      <c r="A1466">
        <v>3567</v>
      </c>
      <c r="B1466" s="2">
        <v>1</v>
      </c>
      <c r="E1466" s="1">
        <v>4</v>
      </c>
    </row>
    <row r="1467" spans="1:5" x14ac:dyDescent="0.25">
      <c r="A1467">
        <v>3568</v>
      </c>
      <c r="B1467" s="2">
        <v>1</v>
      </c>
      <c r="E1467" s="1">
        <v>4</v>
      </c>
    </row>
    <row r="1468" spans="1:5" x14ac:dyDescent="0.25">
      <c r="A1468">
        <v>3569</v>
      </c>
      <c r="B1468" s="2">
        <v>1</v>
      </c>
      <c r="E1468" s="1">
        <v>4</v>
      </c>
    </row>
    <row r="1469" spans="1:5" x14ac:dyDescent="0.25">
      <c r="A1469">
        <v>3570</v>
      </c>
      <c r="B1469" s="2">
        <v>1</v>
      </c>
      <c r="E1469" s="1">
        <v>4</v>
      </c>
    </row>
    <row r="1470" spans="1:5" x14ac:dyDescent="0.25">
      <c r="A1470">
        <v>3571</v>
      </c>
      <c r="B1470" s="2">
        <v>1</v>
      </c>
      <c r="E1470" s="1">
        <v>4</v>
      </c>
    </row>
    <row r="1471" spans="1:5" x14ac:dyDescent="0.25">
      <c r="A1471">
        <v>3572</v>
      </c>
      <c r="E1471" s="1">
        <v>4</v>
      </c>
    </row>
    <row r="1472" spans="1:5" x14ac:dyDescent="0.25">
      <c r="A1472">
        <v>3573</v>
      </c>
      <c r="E1472" s="1">
        <v>4</v>
      </c>
    </row>
    <row r="1473" spans="1:5" x14ac:dyDescent="0.25">
      <c r="A1473">
        <v>3574</v>
      </c>
      <c r="E1473" s="1">
        <v>4</v>
      </c>
    </row>
    <row r="1474" spans="1:5" x14ac:dyDescent="0.25">
      <c r="A1474">
        <v>3575</v>
      </c>
      <c r="E1474" s="1">
        <v>4</v>
      </c>
    </row>
    <row r="1475" spans="1:5" x14ac:dyDescent="0.25">
      <c r="A1475">
        <v>3576</v>
      </c>
      <c r="C1475" s="4">
        <v>2</v>
      </c>
      <c r="D1475" s="3">
        <v>3</v>
      </c>
    </row>
    <row r="1476" spans="1:5" x14ac:dyDescent="0.25">
      <c r="A1476">
        <v>3577</v>
      </c>
      <c r="C1476" s="4">
        <v>2</v>
      </c>
      <c r="D1476" s="3">
        <v>3</v>
      </c>
    </row>
    <row r="1477" spans="1:5" x14ac:dyDescent="0.25">
      <c r="A1477">
        <v>3578</v>
      </c>
      <c r="C1477" s="4">
        <v>2</v>
      </c>
      <c r="D1477" s="3">
        <v>3</v>
      </c>
    </row>
    <row r="1478" spans="1:5" x14ac:dyDescent="0.25">
      <c r="A1478">
        <v>3579</v>
      </c>
      <c r="C1478" s="4">
        <v>2</v>
      </c>
      <c r="D1478" s="3">
        <v>3</v>
      </c>
    </row>
    <row r="1479" spans="1:5" x14ac:dyDescent="0.25">
      <c r="A1479">
        <v>3580</v>
      </c>
      <c r="C1479" s="4">
        <v>2</v>
      </c>
      <c r="D1479" s="3">
        <v>3</v>
      </c>
    </row>
    <row r="1480" spans="1:5" x14ac:dyDescent="0.25">
      <c r="A1480">
        <v>3581</v>
      </c>
      <c r="C1480" s="4">
        <v>2</v>
      </c>
      <c r="D1480" s="3">
        <v>3</v>
      </c>
    </row>
    <row r="1481" spans="1:5" x14ac:dyDescent="0.25">
      <c r="A1481">
        <v>3582</v>
      </c>
      <c r="C1481" s="4">
        <v>2</v>
      </c>
      <c r="D1481" s="3">
        <v>3</v>
      </c>
    </row>
    <row r="1482" spans="1:5" x14ac:dyDescent="0.25">
      <c r="A1482">
        <v>3583</v>
      </c>
      <c r="C1482" s="4">
        <v>2</v>
      </c>
      <c r="D1482" s="3">
        <v>3</v>
      </c>
    </row>
    <row r="1483" spans="1:5" x14ac:dyDescent="0.25">
      <c r="A1483">
        <v>3584</v>
      </c>
      <c r="C1483" s="4">
        <v>2</v>
      </c>
      <c r="D1483" s="3">
        <v>3</v>
      </c>
    </row>
    <row r="1484" spans="1:5" x14ac:dyDescent="0.25">
      <c r="A1484">
        <v>3585</v>
      </c>
      <c r="C1484" s="4">
        <v>2</v>
      </c>
      <c r="D1484" s="3">
        <v>3</v>
      </c>
    </row>
    <row r="1485" spans="1:5" x14ac:dyDescent="0.25">
      <c r="A1485">
        <v>3586</v>
      </c>
      <c r="C1485" s="4">
        <v>2</v>
      </c>
      <c r="D1485" s="3">
        <v>3</v>
      </c>
    </row>
    <row r="1486" spans="1:5" x14ac:dyDescent="0.25">
      <c r="A1486">
        <v>3587</v>
      </c>
      <c r="C1486" s="4">
        <v>2</v>
      </c>
      <c r="D1486" s="3">
        <v>3</v>
      </c>
    </row>
    <row r="1487" spans="1:5" x14ac:dyDescent="0.25">
      <c r="A1487">
        <v>3588</v>
      </c>
      <c r="C1487" s="4">
        <v>2</v>
      </c>
      <c r="D1487" s="3">
        <v>3</v>
      </c>
    </row>
    <row r="1488" spans="1:5" x14ac:dyDescent="0.25">
      <c r="A1488">
        <v>3589</v>
      </c>
      <c r="C1488" s="4">
        <v>2</v>
      </c>
      <c r="D1488" s="3">
        <v>3</v>
      </c>
    </row>
    <row r="1489" spans="1:5" x14ac:dyDescent="0.25">
      <c r="A1489">
        <v>3590</v>
      </c>
      <c r="D1489" s="3">
        <v>3</v>
      </c>
    </row>
    <row r="1490" spans="1:5" x14ac:dyDescent="0.25">
      <c r="A1490">
        <v>3591</v>
      </c>
      <c r="D1490" s="3">
        <v>3</v>
      </c>
    </row>
    <row r="1491" spans="1:5" x14ac:dyDescent="0.25">
      <c r="A1491">
        <v>3592</v>
      </c>
    </row>
    <row r="1492" spans="1:5" x14ac:dyDescent="0.25">
      <c r="A1492">
        <v>3593</v>
      </c>
    </row>
    <row r="1493" spans="1:5" x14ac:dyDescent="0.25">
      <c r="A1493">
        <v>3594</v>
      </c>
      <c r="B1493" s="2">
        <v>1</v>
      </c>
      <c r="E1493" s="1">
        <v>4</v>
      </c>
    </row>
    <row r="1494" spans="1:5" x14ac:dyDescent="0.25">
      <c r="A1494">
        <v>3595</v>
      </c>
      <c r="B1494" s="2">
        <v>1</v>
      </c>
      <c r="E1494" s="1">
        <v>4</v>
      </c>
    </row>
    <row r="1495" spans="1:5" x14ac:dyDescent="0.25">
      <c r="A1495">
        <v>3596</v>
      </c>
      <c r="B1495" s="2">
        <v>1</v>
      </c>
      <c r="E1495" s="1">
        <v>4</v>
      </c>
    </row>
    <row r="1496" spans="1:5" x14ac:dyDescent="0.25">
      <c r="A1496">
        <v>3597</v>
      </c>
      <c r="B1496" s="2">
        <v>1</v>
      </c>
      <c r="E1496" s="1">
        <v>4</v>
      </c>
    </row>
    <row r="1497" spans="1:5" x14ac:dyDescent="0.25">
      <c r="A1497">
        <v>3598</v>
      </c>
      <c r="B1497" s="2">
        <v>1</v>
      </c>
      <c r="E1497" s="1">
        <v>4</v>
      </c>
    </row>
    <row r="1498" spans="1:5" x14ac:dyDescent="0.25">
      <c r="A1498">
        <v>3599</v>
      </c>
      <c r="B1498" s="2">
        <v>1</v>
      </c>
      <c r="E1498" s="1">
        <v>4</v>
      </c>
    </row>
    <row r="1499" spans="1:5" x14ac:dyDescent="0.25">
      <c r="A1499">
        <v>3600</v>
      </c>
      <c r="B1499" s="2">
        <v>1</v>
      </c>
      <c r="E1499" s="1">
        <v>4</v>
      </c>
    </row>
    <row r="1500" spans="1:5" x14ac:dyDescent="0.25">
      <c r="A1500">
        <v>3601</v>
      </c>
      <c r="B1500" s="2">
        <v>1</v>
      </c>
      <c r="E1500" s="1">
        <v>4</v>
      </c>
    </row>
    <row r="1501" spans="1:5" x14ac:dyDescent="0.25">
      <c r="A1501">
        <v>3602</v>
      </c>
      <c r="B1501" s="2">
        <v>1</v>
      </c>
      <c r="E1501" s="1">
        <v>4</v>
      </c>
    </row>
    <row r="1502" spans="1:5" x14ac:dyDescent="0.25">
      <c r="A1502">
        <v>3603</v>
      </c>
      <c r="B1502" s="2">
        <v>1</v>
      </c>
      <c r="E1502" s="1">
        <v>4</v>
      </c>
    </row>
    <row r="1503" spans="1:5" x14ac:dyDescent="0.25">
      <c r="A1503">
        <v>3604</v>
      </c>
      <c r="B1503" s="2">
        <v>1</v>
      </c>
      <c r="E1503" s="1">
        <v>4</v>
      </c>
    </row>
    <row r="1504" spans="1:5" x14ac:dyDescent="0.25">
      <c r="A1504">
        <v>3605</v>
      </c>
      <c r="B1504" s="2">
        <v>1</v>
      </c>
      <c r="E1504" s="1">
        <v>4</v>
      </c>
    </row>
    <row r="1505" spans="1:5" x14ac:dyDescent="0.25">
      <c r="A1505">
        <v>3606</v>
      </c>
      <c r="B1505" s="2">
        <v>1</v>
      </c>
      <c r="E1505" s="1">
        <v>4</v>
      </c>
    </row>
    <row r="1506" spans="1:5" x14ac:dyDescent="0.25">
      <c r="A1506">
        <v>3607</v>
      </c>
      <c r="B1506" s="2">
        <v>1</v>
      </c>
      <c r="E1506" s="1">
        <v>4</v>
      </c>
    </row>
    <row r="1507" spans="1:5" x14ac:dyDescent="0.25">
      <c r="A1507">
        <v>3608</v>
      </c>
      <c r="B1507" s="2">
        <v>1</v>
      </c>
      <c r="E1507" s="1">
        <v>4</v>
      </c>
    </row>
    <row r="1508" spans="1:5" x14ac:dyDescent="0.25">
      <c r="A1508">
        <v>3609</v>
      </c>
      <c r="E1508" s="1">
        <v>4</v>
      </c>
    </row>
    <row r="1509" spans="1:5" x14ac:dyDescent="0.25">
      <c r="A1509">
        <v>3610</v>
      </c>
    </row>
    <row r="1510" spans="1:5" x14ac:dyDescent="0.25">
      <c r="A1510">
        <v>3611</v>
      </c>
      <c r="C1510" s="4">
        <v>2</v>
      </c>
    </row>
    <row r="1511" spans="1:5" x14ac:dyDescent="0.25">
      <c r="A1511">
        <v>3612</v>
      </c>
      <c r="C1511" s="4">
        <v>2</v>
      </c>
    </row>
    <row r="1512" spans="1:5" x14ac:dyDescent="0.25">
      <c r="A1512">
        <v>3613</v>
      </c>
      <c r="C1512" s="4">
        <v>2</v>
      </c>
      <c r="D1512" s="3">
        <v>3</v>
      </c>
    </row>
    <row r="1513" spans="1:5" x14ac:dyDescent="0.25">
      <c r="A1513">
        <v>3614</v>
      </c>
      <c r="C1513" s="4">
        <v>2</v>
      </c>
      <c r="D1513" s="3">
        <v>3</v>
      </c>
    </row>
    <row r="1514" spans="1:5" x14ac:dyDescent="0.25">
      <c r="A1514">
        <v>3615</v>
      </c>
      <c r="C1514" s="4">
        <v>2</v>
      </c>
      <c r="D1514" s="3">
        <v>3</v>
      </c>
    </row>
    <row r="1515" spans="1:5" x14ac:dyDescent="0.25">
      <c r="A1515">
        <v>3616</v>
      </c>
      <c r="C1515" s="4">
        <v>2</v>
      </c>
      <c r="D1515" s="3">
        <v>3</v>
      </c>
    </row>
    <row r="1516" spans="1:5" x14ac:dyDescent="0.25">
      <c r="A1516">
        <v>3617</v>
      </c>
      <c r="C1516" s="4">
        <v>2</v>
      </c>
      <c r="D1516" s="3">
        <v>3</v>
      </c>
    </row>
    <row r="1517" spans="1:5" x14ac:dyDescent="0.25">
      <c r="A1517">
        <v>3618</v>
      </c>
      <c r="C1517" s="4">
        <v>2</v>
      </c>
      <c r="D1517" s="3">
        <v>3</v>
      </c>
    </row>
    <row r="1518" spans="1:5" x14ac:dyDescent="0.25">
      <c r="A1518">
        <v>3619</v>
      </c>
      <c r="C1518" s="4">
        <v>2</v>
      </c>
      <c r="D1518" s="3">
        <v>3</v>
      </c>
    </row>
    <row r="1519" spans="1:5" x14ac:dyDescent="0.25">
      <c r="A1519">
        <v>3620</v>
      </c>
      <c r="C1519" s="4">
        <v>2</v>
      </c>
      <c r="D1519" s="3">
        <v>3</v>
      </c>
    </row>
    <row r="1520" spans="1:5" x14ac:dyDescent="0.25">
      <c r="A1520">
        <v>3621</v>
      </c>
      <c r="C1520" s="4">
        <v>2</v>
      </c>
      <c r="D1520" s="3">
        <v>3</v>
      </c>
    </row>
    <row r="1521" spans="1:5" x14ac:dyDescent="0.25">
      <c r="A1521">
        <v>3622</v>
      </c>
      <c r="C1521" s="4">
        <v>2</v>
      </c>
      <c r="D1521" s="3">
        <v>3</v>
      </c>
    </row>
    <row r="1522" spans="1:5" x14ac:dyDescent="0.25">
      <c r="A1522">
        <v>3623</v>
      </c>
      <c r="C1522" s="4">
        <v>2</v>
      </c>
      <c r="D1522" s="3">
        <v>3</v>
      </c>
    </row>
    <row r="1523" spans="1:5" x14ac:dyDescent="0.25">
      <c r="A1523">
        <v>3624</v>
      </c>
      <c r="C1523" s="4">
        <v>2</v>
      </c>
      <c r="D1523" s="3">
        <v>3</v>
      </c>
    </row>
    <row r="1524" spans="1:5" x14ac:dyDescent="0.25">
      <c r="A1524">
        <v>3625</v>
      </c>
      <c r="C1524" s="4">
        <v>2</v>
      </c>
      <c r="D1524" s="3">
        <v>3</v>
      </c>
    </row>
    <row r="1525" spans="1:5" x14ac:dyDescent="0.25">
      <c r="A1525">
        <v>3626</v>
      </c>
      <c r="C1525" s="4">
        <v>2</v>
      </c>
      <c r="D1525" s="3">
        <v>3</v>
      </c>
    </row>
    <row r="1526" spans="1:5" x14ac:dyDescent="0.25">
      <c r="A1526">
        <v>3627</v>
      </c>
      <c r="D1526" s="3">
        <v>3</v>
      </c>
    </row>
    <row r="1527" spans="1:5" x14ac:dyDescent="0.25">
      <c r="A1527">
        <v>3628</v>
      </c>
      <c r="D1527" s="3">
        <v>3</v>
      </c>
    </row>
    <row r="1528" spans="1:5" x14ac:dyDescent="0.25">
      <c r="A1528">
        <v>3629</v>
      </c>
    </row>
    <row r="1529" spans="1:5" x14ac:dyDescent="0.25">
      <c r="A1529">
        <v>3630</v>
      </c>
      <c r="E1529" s="1">
        <v>4</v>
      </c>
    </row>
    <row r="1530" spans="1:5" x14ac:dyDescent="0.25">
      <c r="A1530">
        <v>3631</v>
      </c>
      <c r="B1530" s="2">
        <v>1</v>
      </c>
      <c r="E1530" s="1">
        <v>4</v>
      </c>
    </row>
    <row r="1531" spans="1:5" x14ac:dyDescent="0.25">
      <c r="A1531">
        <v>3632</v>
      </c>
      <c r="B1531" s="2">
        <v>1</v>
      </c>
      <c r="E1531" s="1">
        <v>4</v>
      </c>
    </row>
    <row r="1532" spans="1:5" x14ac:dyDescent="0.25">
      <c r="A1532">
        <v>3633</v>
      </c>
      <c r="B1532" s="2">
        <v>1</v>
      </c>
      <c r="E1532" s="1">
        <v>4</v>
      </c>
    </row>
    <row r="1533" spans="1:5" x14ac:dyDescent="0.25">
      <c r="A1533">
        <v>3634</v>
      </c>
      <c r="B1533" s="2">
        <v>1</v>
      </c>
      <c r="E1533" s="1">
        <v>4</v>
      </c>
    </row>
    <row r="1534" spans="1:5" x14ac:dyDescent="0.25">
      <c r="A1534">
        <v>3635</v>
      </c>
      <c r="B1534" s="2">
        <v>1</v>
      </c>
      <c r="E1534" s="1">
        <v>4</v>
      </c>
    </row>
    <row r="1535" spans="1:5" x14ac:dyDescent="0.25">
      <c r="A1535">
        <v>3636</v>
      </c>
      <c r="B1535" s="2">
        <v>1</v>
      </c>
      <c r="E1535" s="1">
        <v>4</v>
      </c>
    </row>
    <row r="1536" spans="1:5" x14ac:dyDescent="0.25">
      <c r="A1536">
        <v>3637</v>
      </c>
      <c r="B1536" s="2">
        <v>1</v>
      </c>
      <c r="E1536" s="1">
        <v>4</v>
      </c>
    </row>
    <row r="1537" spans="1:5" x14ac:dyDescent="0.25">
      <c r="A1537">
        <v>3638</v>
      </c>
      <c r="B1537" s="2">
        <v>1</v>
      </c>
      <c r="E1537" s="1">
        <v>4</v>
      </c>
    </row>
    <row r="1538" spans="1:5" x14ac:dyDescent="0.25">
      <c r="A1538">
        <v>3639</v>
      </c>
      <c r="B1538" s="2">
        <v>1</v>
      </c>
      <c r="E1538" s="1">
        <v>4</v>
      </c>
    </row>
    <row r="1539" spans="1:5" x14ac:dyDescent="0.25">
      <c r="A1539">
        <v>3640</v>
      </c>
      <c r="B1539" s="2">
        <v>1</v>
      </c>
      <c r="E1539" s="1">
        <v>4</v>
      </c>
    </row>
    <row r="1540" spans="1:5" x14ac:dyDescent="0.25">
      <c r="A1540">
        <v>3641</v>
      </c>
      <c r="B1540" s="2">
        <v>1</v>
      </c>
      <c r="E1540" s="1">
        <v>4</v>
      </c>
    </row>
    <row r="1541" spans="1:5" x14ac:dyDescent="0.25">
      <c r="A1541">
        <v>3642</v>
      </c>
      <c r="B1541" s="2">
        <v>1</v>
      </c>
      <c r="E1541" s="1">
        <v>4</v>
      </c>
    </row>
    <row r="1542" spans="1:5" x14ac:dyDescent="0.25">
      <c r="A1542">
        <v>3643</v>
      </c>
      <c r="B1542" s="2">
        <v>1</v>
      </c>
      <c r="E1542" s="1">
        <v>4</v>
      </c>
    </row>
    <row r="1543" spans="1:5" x14ac:dyDescent="0.25">
      <c r="A1543">
        <v>3644</v>
      </c>
      <c r="B1543" s="2">
        <v>1</v>
      </c>
      <c r="E1543" s="1">
        <v>4</v>
      </c>
    </row>
    <row r="1544" spans="1:5" x14ac:dyDescent="0.25">
      <c r="A1544">
        <v>3645</v>
      </c>
      <c r="B1544" s="2">
        <v>1</v>
      </c>
      <c r="E1544" s="1">
        <v>4</v>
      </c>
    </row>
    <row r="1545" spans="1:5" x14ac:dyDescent="0.25">
      <c r="A1545">
        <v>3646</v>
      </c>
      <c r="B1545" s="2">
        <v>1</v>
      </c>
      <c r="E1545" s="1">
        <v>4</v>
      </c>
    </row>
    <row r="1546" spans="1:5" x14ac:dyDescent="0.25">
      <c r="A1546">
        <v>3647</v>
      </c>
      <c r="E1546" s="1">
        <v>4</v>
      </c>
    </row>
    <row r="1547" spans="1:5" x14ac:dyDescent="0.25">
      <c r="A1547">
        <v>3648</v>
      </c>
      <c r="C1547" s="4">
        <v>2</v>
      </c>
      <c r="E1547" s="1">
        <v>4</v>
      </c>
    </row>
    <row r="1548" spans="1:5" x14ac:dyDescent="0.25">
      <c r="A1548">
        <v>3649</v>
      </c>
      <c r="C1548" s="4">
        <v>2</v>
      </c>
      <c r="E1548" s="1">
        <v>4</v>
      </c>
    </row>
    <row r="1549" spans="1:5" x14ac:dyDescent="0.25">
      <c r="A1549">
        <v>3650</v>
      </c>
      <c r="C1549" s="4">
        <v>2</v>
      </c>
    </row>
    <row r="1550" spans="1:5" x14ac:dyDescent="0.25">
      <c r="A1550">
        <v>3651</v>
      </c>
      <c r="C1550" s="4">
        <v>2</v>
      </c>
    </row>
    <row r="1551" spans="1:5" x14ac:dyDescent="0.25">
      <c r="A1551">
        <v>3652</v>
      </c>
      <c r="C1551" s="4">
        <v>2</v>
      </c>
    </row>
    <row r="1552" spans="1:5" x14ac:dyDescent="0.25">
      <c r="A1552">
        <v>3653</v>
      </c>
      <c r="C1552" s="4">
        <v>2</v>
      </c>
      <c r="D1552" s="3">
        <v>3</v>
      </c>
    </row>
    <row r="1553" spans="1:4" x14ac:dyDescent="0.25">
      <c r="A1553">
        <v>3654</v>
      </c>
      <c r="C1553" s="4">
        <v>2</v>
      </c>
      <c r="D1553" s="3">
        <v>3</v>
      </c>
    </row>
    <row r="1554" spans="1:4" x14ac:dyDescent="0.25">
      <c r="A1554">
        <v>3655</v>
      </c>
      <c r="C1554" s="4">
        <v>2</v>
      </c>
      <c r="D1554" s="3">
        <v>3</v>
      </c>
    </row>
    <row r="1555" spans="1:4" x14ac:dyDescent="0.25">
      <c r="A1555">
        <v>3656</v>
      </c>
      <c r="C1555" s="4">
        <v>2</v>
      </c>
      <c r="D1555" s="3">
        <v>3</v>
      </c>
    </row>
    <row r="1556" spans="1:4" x14ac:dyDescent="0.25">
      <c r="A1556">
        <v>3657</v>
      </c>
      <c r="C1556" s="4">
        <v>2</v>
      </c>
      <c r="D1556" s="3">
        <v>3</v>
      </c>
    </row>
    <row r="1557" spans="1:4" x14ac:dyDescent="0.25">
      <c r="A1557">
        <v>3658</v>
      </c>
      <c r="C1557" s="4">
        <v>2</v>
      </c>
      <c r="D1557" s="3">
        <v>3</v>
      </c>
    </row>
    <row r="1558" spans="1:4" x14ac:dyDescent="0.25">
      <c r="A1558">
        <v>3659</v>
      </c>
      <c r="C1558" s="4">
        <v>2</v>
      </c>
      <c r="D1558" s="3">
        <v>3</v>
      </c>
    </row>
    <row r="1559" spans="1:4" x14ac:dyDescent="0.25">
      <c r="A1559">
        <v>3660</v>
      </c>
      <c r="C1559" s="4">
        <v>2</v>
      </c>
      <c r="D1559" s="3">
        <v>3</v>
      </c>
    </row>
    <row r="1560" spans="1:4" x14ac:dyDescent="0.25">
      <c r="A1560">
        <v>3661</v>
      </c>
      <c r="C1560" s="4">
        <v>2</v>
      </c>
      <c r="D1560" s="3">
        <v>3</v>
      </c>
    </row>
    <row r="1561" spans="1:4" x14ac:dyDescent="0.25">
      <c r="A1561">
        <v>3662</v>
      </c>
      <c r="C1561" s="4">
        <v>2</v>
      </c>
      <c r="D1561" s="3">
        <v>3</v>
      </c>
    </row>
    <row r="1562" spans="1:4" x14ac:dyDescent="0.25">
      <c r="A1562">
        <v>3663</v>
      </c>
      <c r="C1562" s="4">
        <v>2</v>
      </c>
      <c r="D1562" s="3">
        <v>3</v>
      </c>
    </row>
    <row r="1563" spans="1:4" x14ac:dyDescent="0.25">
      <c r="A1563">
        <v>3664</v>
      </c>
      <c r="C1563" s="4">
        <v>2</v>
      </c>
      <c r="D1563" s="3">
        <v>3</v>
      </c>
    </row>
    <row r="1564" spans="1:4" x14ac:dyDescent="0.25">
      <c r="A1564">
        <v>3665</v>
      </c>
      <c r="C1564" s="4">
        <v>2</v>
      </c>
      <c r="D1564" s="3">
        <v>3</v>
      </c>
    </row>
    <row r="1565" spans="1:4" x14ac:dyDescent="0.25">
      <c r="A1565">
        <v>3666</v>
      </c>
      <c r="C1565" s="4">
        <v>2</v>
      </c>
      <c r="D1565" s="3">
        <v>3</v>
      </c>
    </row>
    <row r="1566" spans="1:4" x14ac:dyDescent="0.25">
      <c r="A1566">
        <v>3667</v>
      </c>
      <c r="D1566" s="3">
        <v>3</v>
      </c>
    </row>
    <row r="1567" spans="1:4" x14ac:dyDescent="0.25">
      <c r="A1567">
        <v>3668</v>
      </c>
      <c r="D1567" s="3">
        <v>3</v>
      </c>
    </row>
    <row r="1568" spans="1:4" x14ac:dyDescent="0.25">
      <c r="A1568">
        <v>3669</v>
      </c>
      <c r="B1568" s="2">
        <v>1</v>
      </c>
      <c r="D1568" s="3">
        <v>3</v>
      </c>
    </row>
    <row r="1569" spans="1:5" x14ac:dyDescent="0.25">
      <c r="A1569">
        <v>3670</v>
      </c>
      <c r="B1569" s="2">
        <v>1</v>
      </c>
      <c r="D1569" s="3">
        <v>3</v>
      </c>
    </row>
    <row r="1570" spans="1:5" x14ac:dyDescent="0.25">
      <c r="A1570">
        <v>3671</v>
      </c>
      <c r="B1570" s="2">
        <v>1</v>
      </c>
    </row>
    <row r="1571" spans="1:5" x14ac:dyDescent="0.25">
      <c r="A1571">
        <v>3672</v>
      </c>
      <c r="B1571" s="2">
        <v>1</v>
      </c>
    </row>
    <row r="1572" spans="1:5" x14ac:dyDescent="0.25">
      <c r="A1572">
        <v>3673</v>
      </c>
      <c r="B1572" s="2">
        <v>1</v>
      </c>
      <c r="E1572" s="1">
        <v>4</v>
      </c>
    </row>
    <row r="1573" spans="1:5" x14ac:dyDescent="0.25">
      <c r="A1573">
        <v>3674</v>
      </c>
      <c r="B1573" s="2">
        <v>1</v>
      </c>
      <c r="E1573" s="1">
        <v>4</v>
      </c>
    </row>
    <row r="1574" spans="1:5" x14ac:dyDescent="0.25">
      <c r="A1574">
        <v>3675</v>
      </c>
      <c r="B1574" s="2">
        <v>1</v>
      </c>
      <c r="E1574" s="1">
        <v>4</v>
      </c>
    </row>
    <row r="1575" spans="1:5" x14ac:dyDescent="0.25">
      <c r="A1575">
        <v>3676</v>
      </c>
      <c r="B1575" s="2">
        <v>1</v>
      </c>
      <c r="E1575" s="1">
        <v>4</v>
      </c>
    </row>
    <row r="1576" spans="1:5" x14ac:dyDescent="0.25">
      <c r="A1576">
        <v>3677</v>
      </c>
      <c r="B1576" s="2">
        <v>1</v>
      </c>
      <c r="E1576" s="1">
        <v>4</v>
      </c>
    </row>
    <row r="1577" spans="1:5" x14ac:dyDescent="0.25">
      <c r="A1577">
        <v>3678</v>
      </c>
      <c r="B1577" s="2">
        <v>1</v>
      </c>
      <c r="E1577" s="1">
        <v>4</v>
      </c>
    </row>
    <row r="1578" spans="1:5" x14ac:dyDescent="0.25">
      <c r="A1578">
        <v>3679</v>
      </c>
      <c r="B1578" s="2">
        <v>1</v>
      </c>
      <c r="E1578" s="1">
        <v>4</v>
      </c>
    </row>
    <row r="1579" spans="1:5" x14ac:dyDescent="0.25">
      <c r="A1579">
        <v>3680</v>
      </c>
      <c r="B1579" s="2">
        <v>1</v>
      </c>
      <c r="E1579" s="1">
        <v>4</v>
      </c>
    </row>
    <row r="1580" spans="1:5" x14ac:dyDescent="0.25">
      <c r="A1580">
        <v>3681</v>
      </c>
      <c r="B1580" s="2">
        <v>1</v>
      </c>
      <c r="E1580" s="1">
        <v>4</v>
      </c>
    </row>
    <row r="1581" spans="1:5" x14ac:dyDescent="0.25">
      <c r="A1581">
        <v>3682</v>
      </c>
      <c r="B1581" s="2">
        <v>1</v>
      </c>
      <c r="E1581" s="1">
        <v>4</v>
      </c>
    </row>
    <row r="1582" spans="1:5" x14ac:dyDescent="0.25">
      <c r="A1582">
        <v>3683</v>
      </c>
      <c r="B1582" s="2">
        <v>1</v>
      </c>
      <c r="E1582" s="1">
        <v>4</v>
      </c>
    </row>
    <row r="1583" spans="1:5" x14ac:dyDescent="0.25">
      <c r="A1583">
        <v>3684</v>
      </c>
      <c r="B1583" s="2">
        <v>1</v>
      </c>
      <c r="E1583" s="1">
        <v>4</v>
      </c>
    </row>
    <row r="1584" spans="1:5" x14ac:dyDescent="0.25">
      <c r="A1584">
        <v>3685</v>
      </c>
      <c r="B1584" s="2">
        <v>1</v>
      </c>
      <c r="E1584" s="1">
        <v>4</v>
      </c>
    </row>
    <row r="1585" spans="1:5" x14ac:dyDescent="0.25">
      <c r="A1585">
        <v>3686</v>
      </c>
      <c r="B1585" s="2">
        <v>1</v>
      </c>
      <c r="E1585" s="1">
        <v>4</v>
      </c>
    </row>
    <row r="1586" spans="1:5" x14ac:dyDescent="0.25">
      <c r="A1586">
        <v>3687</v>
      </c>
      <c r="C1586" s="4">
        <v>2</v>
      </c>
      <c r="E1586" s="1">
        <v>4</v>
      </c>
    </row>
    <row r="1587" spans="1:5" x14ac:dyDescent="0.25">
      <c r="A1587">
        <v>3688</v>
      </c>
      <c r="C1587" s="4">
        <v>2</v>
      </c>
      <c r="E1587" s="1">
        <v>4</v>
      </c>
    </row>
    <row r="1588" spans="1:5" x14ac:dyDescent="0.25">
      <c r="A1588">
        <v>3689</v>
      </c>
      <c r="C1588" s="4">
        <v>2</v>
      </c>
      <c r="E1588" s="1">
        <v>4</v>
      </c>
    </row>
    <row r="1589" spans="1:5" x14ac:dyDescent="0.25">
      <c r="A1589">
        <v>3690</v>
      </c>
      <c r="C1589" s="4">
        <v>2</v>
      </c>
      <c r="E1589" s="1">
        <v>4</v>
      </c>
    </row>
    <row r="1590" spans="1:5" x14ac:dyDescent="0.25">
      <c r="A1590">
        <v>3691</v>
      </c>
      <c r="C1590" s="4">
        <v>2</v>
      </c>
      <c r="E1590" s="1">
        <v>4</v>
      </c>
    </row>
    <row r="1591" spans="1:5" x14ac:dyDescent="0.25">
      <c r="A1591">
        <v>3692</v>
      </c>
      <c r="C1591" s="4">
        <v>2</v>
      </c>
      <c r="E1591" s="1">
        <v>4</v>
      </c>
    </row>
    <row r="1592" spans="1:5" x14ac:dyDescent="0.25">
      <c r="A1592">
        <v>3693</v>
      </c>
      <c r="C1592" s="4">
        <v>2</v>
      </c>
      <c r="E1592" s="1">
        <v>4</v>
      </c>
    </row>
    <row r="1593" spans="1:5" x14ac:dyDescent="0.25">
      <c r="A1593">
        <v>3694</v>
      </c>
      <c r="C1593" s="4">
        <v>2</v>
      </c>
      <c r="E1593" s="1">
        <v>4</v>
      </c>
    </row>
    <row r="1594" spans="1:5" x14ac:dyDescent="0.25">
      <c r="A1594">
        <v>3695</v>
      </c>
      <c r="C1594" s="4">
        <v>2</v>
      </c>
      <c r="E1594" s="1">
        <v>4</v>
      </c>
    </row>
    <row r="1595" spans="1:5" x14ac:dyDescent="0.25">
      <c r="A1595">
        <v>3696</v>
      </c>
      <c r="C1595" s="4">
        <v>2</v>
      </c>
    </row>
    <row r="1596" spans="1:5" x14ac:dyDescent="0.25">
      <c r="A1596">
        <v>3697</v>
      </c>
      <c r="C1596" s="4">
        <v>2</v>
      </c>
      <c r="D1596" s="3">
        <v>3</v>
      </c>
    </row>
    <row r="1597" spans="1:5" x14ac:dyDescent="0.25">
      <c r="A1597">
        <v>3698</v>
      </c>
      <c r="C1597" s="4">
        <v>2</v>
      </c>
      <c r="D1597" s="3">
        <v>3</v>
      </c>
    </row>
    <row r="1598" spans="1:5" x14ac:dyDescent="0.25">
      <c r="A1598">
        <v>3699</v>
      </c>
      <c r="C1598" s="4">
        <v>2</v>
      </c>
      <c r="D1598" s="3">
        <v>3</v>
      </c>
    </row>
    <row r="1599" spans="1:5" x14ac:dyDescent="0.25">
      <c r="A1599">
        <v>3700</v>
      </c>
      <c r="C1599" s="4">
        <v>2</v>
      </c>
      <c r="D1599" s="3">
        <v>3</v>
      </c>
    </row>
    <row r="1600" spans="1:5" x14ac:dyDescent="0.25">
      <c r="A1600">
        <v>3701</v>
      </c>
      <c r="C1600" s="4">
        <v>2</v>
      </c>
      <c r="D1600" s="3">
        <v>3</v>
      </c>
    </row>
    <row r="1601" spans="1:4" x14ac:dyDescent="0.25">
      <c r="A1601">
        <v>3702</v>
      </c>
      <c r="C1601" s="4">
        <v>2</v>
      </c>
      <c r="D1601" s="3">
        <v>3</v>
      </c>
    </row>
    <row r="1602" spans="1:4" x14ac:dyDescent="0.25">
      <c r="A1602">
        <v>3703</v>
      </c>
      <c r="C1602" s="4">
        <v>2</v>
      </c>
      <c r="D1602" s="3">
        <v>3</v>
      </c>
    </row>
    <row r="1603" spans="1:4" x14ac:dyDescent="0.25">
      <c r="A1603">
        <v>3704</v>
      </c>
      <c r="C1603" s="4">
        <v>2</v>
      </c>
      <c r="D1603" s="3">
        <v>3</v>
      </c>
    </row>
    <row r="1604" spans="1:4" x14ac:dyDescent="0.25">
      <c r="A1604">
        <v>3705</v>
      </c>
      <c r="C1604" s="4">
        <v>2</v>
      </c>
      <c r="D1604" s="3">
        <v>3</v>
      </c>
    </row>
    <row r="1605" spans="1:4" x14ac:dyDescent="0.25">
      <c r="A1605">
        <v>3706</v>
      </c>
      <c r="C1605" s="4">
        <v>2</v>
      </c>
      <c r="D1605" s="3">
        <v>3</v>
      </c>
    </row>
    <row r="1606" spans="1:4" x14ac:dyDescent="0.25">
      <c r="A1606">
        <v>3707</v>
      </c>
      <c r="D1606" s="3">
        <v>3</v>
      </c>
    </row>
    <row r="1607" spans="1:4" x14ac:dyDescent="0.25">
      <c r="A1607">
        <v>3708</v>
      </c>
      <c r="B1607" s="2">
        <v>1</v>
      </c>
      <c r="D1607" s="3">
        <v>3</v>
      </c>
    </row>
    <row r="1608" spans="1:4" x14ac:dyDescent="0.25">
      <c r="A1608">
        <v>3709</v>
      </c>
      <c r="B1608" s="2">
        <v>1</v>
      </c>
      <c r="D1608" s="3">
        <v>3</v>
      </c>
    </row>
    <row r="1609" spans="1:4" x14ac:dyDescent="0.25">
      <c r="A1609">
        <v>3710</v>
      </c>
      <c r="B1609" s="2">
        <v>1</v>
      </c>
      <c r="D1609" s="3">
        <v>3</v>
      </c>
    </row>
    <row r="1610" spans="1:4" x14ac:dyDescent="0.25">
      <c r="A1610">
        <v>3711</v>
      </c>
      <c r="B1610" s="2">
        <v>1</v>
      </c>
      <c r="D1610" s="3">
        <v>3</v>
      </c>
    </row>
    <row r="1611" spans="1:4" x14ac:dyDescent="0.25">
      <c r="A1611">
        <v>3712</v>
      </c>
      <c r="B1611" s="2">
        <v>1</v>
      </c>
      <c r="D1611" s="3">
        <v>3</v>
      </c>
    </row>
    <row r="1612" spans="1:4" x14ac:dyDescent="0.25">
      <c r="A1612">
        <v>3713</v>
      </c>
      <c r="B1612" s="2">
        <v>1</v>
      </c>
      <c r="D1612" s="3">
        <v>3</v>
      </c>
    </row>
    <row r="1613" spans="1:4" x14ac:dyDescent="0.25">
      <c r="A1613">
        <v>3714</v>
      </c>
      <c r="B1613" s="2">
        <v>1</v>
      </c>
      <c r="D1613" s="3">
        <v>3</v>
      </c>
    </row>
    <row r="1614" spans="1:4" x14ac:dyDescent="0.25">
      <c r="A1614">
        <v>3715</v>
      </c>
      <c r="B1614" s="2">
        <v>1</v>
      </c>
      <c r="D1614" s="3">
        <v>3</v>
      </c>
    </row>
    <row r="1615" spans="1:4" x14ac:dyDescent="0.25">
      <c r="A1615">
        <v>3716</v>
      </c>
      <c r="B1615" s="2">
        <v>1</v>
      </c>
      <c r="D1615" s="3">
        <v>3</v>
      </c>
    </row>
    <row r="1616" spans="1:4" x14ac:dyDescent="0.25">
      <c r="A1616">
        <v>3717</v>
      </c>
      <c r="B1616" s="2">
        <v>1</v>
      </c>
    </row>
    <row r="1617" spans="1:5" x14ac:dyDescent="0.25">
      <c r="A1617">
        <v>3718</v>
      </c>
      <c r="B1617" s="2">
        <v>1</v>
      </c>
    </row>
    <row r="1618" spans="1:5" x14ac:dyDescent="0.25">
      <c r="A1618">
        <v>3719</v>
      </c>
      <c r="B1618" s="2">
        <v>1</v>
      </c>
    </row>
    <row r="1619" spans="1:5" x14ac:dyDescent="0.25">
      <c r="A1619">
        <v>3720</v>
      </c>
      <c r="B1619" s="2">
        <v>1</v>
      </c>
    </row>
    <row r="1620" spans="1:5" x14ac:dyDescent="0.25">
      <c r="A1620">
        <v>3721</v>
      </c>
      <c r="B1620" s="2">
        <v>1</v>
      </c>
    </row>
    <row r="1621" spans="1:5" x14ac:dyDescent="0.25">
      <c r="A1621">
        <v>3722</v>
      </c>
      <c r="B1621" s="2">
        <v>1</v>
      </c>
    </row>
    <row r="1622" spans="1:5" x14ac:dyDescent="0.25">
      <c r="A1622">
        <v>3723</v>
      </c>
      <c r="B1622" s="2">
        <v>1</v>
      </c>
    </row>
    <row r="1623" spans="1:5" x14ac:dyDescent="0.25">
      <c r="A1623">
        <v>3724</v>
      </c>
      <c r="B1623" s="2">
        <v>1</v>
      </c>
    </row>
    <row r="1624" spans="1:5" x14ac:dyDescent="0.25">
      <c r="A1624">
        <v>3725</v>
      </c>
      <c r="B1624" s="2">
        <v>1</v>
      </c>
      <c r="E1624" s="1">
        <v>4</v>
      </c>
    </row>
    <row r="1625" spans="1:5" x14ac:dyDescent="0.25">
      <c r="A1625">
        <v>3726</v>
      </c>
      <c r="B1625" s="2">
        <v>1</v>
      </c>
      <c r="C1625" s="4">
        <v>2</v>
      </c>
      <c r="E1625" s="1">
        <v>4</v>
      </c>
    </row>
    <row r="1626" spans="1:5" x14ac:dyDescent="0.25">
      <c r="A1626">
        <v>3727</v>
      </c>
      <c r="B1626" s="2">
        <v>1</v>
      </c>
      <c r="C1626" s="4">
        <v>2</v>
      </c>
      <c r="E1626" s="1">
        <v>4</v>
      </c>
    </row>
    <row r="1627" spans="1:5" x14ac:dyDescent="0.25">
      <c r="A1627">
        <v>3728</v>
      </c>
      <c r="B1627" s="2">
        <v>1</v>
      </c>
      <c r="C1627" s="4">
        <v>2</v>
      </c>
      <c r="E1627" s="1">
        <v>4</v>
      </c>
    </row>
    <row r="1628" spans="1:5" x14ac:dyDescent="0.25">
      <c r="A1628">
        <v>3729</v>
      </c>
      <c r="C1628" s="4">
        <v>2</v>
      </c>
      <c r="E1628" s="1">
        <v>4</v>
      </c>
    </row>
    <row r="1629" spans="1:5" x14ac:dyDescent="0.25">
      <c r="A1629">
        <v>3730</v>
      </c>
      <c r="C1629" s="4">
        <v>2</v>
      </c>
      <c r="E1629" s="1">
        <v>4</v>
      </c>
    </row>
    <row r="1630" spans="1:5" x14ac:dyDescent="0.25">
      <c r="A1630">
        <v>3731</v>
      </c>
      <c r="C1630" s="4">
        <v>2</v>
      </c>
      <c r="E1630" s="1">
        <v>4</v>
      </c>
    </row>
    <row r="1631" spans="1:5" x14ac:dyDescent="0.25">
      <c r="A1631">
        <v>3732</v>
      </c>
      <c r="C1631" s="4">
        <v>2</v>
      </c>
      <c r="E1631" s="1">
        <v>4</v>
      </c>
    </row>
    <row r="1632" spans="1:5" x14ac:dyDescent="0.25">
      <c r="A1632">
        <v>3733</v>
      </c>
      <c r="C1632" s="4">
        <v>2</v>
      </c>
      <c r="E1632" s="1">
        <v>4</v>
      </c>
    </row>
    <row r="1633" spans="1:5" x14ac:dyDescent="0.25">
      <c r="A1633">
        <v>3734</v>
      </c>
      <c r="C1633" s="4">
        <v>2</v>
      </c>
      <c r="E1633" s="1">
        <v>4</v>
      </c>
    </row>
    <row r="1634" spans="1:5" x14ac:dyDescent="0.25">
      <c r="A1634">
        <v>3735</v>
      </c>
      <c r="C1634" s="4">
        <v>2</v>
      </c>
      <c r="E1634" s="1">
        <v>4</v>
      </c>
    </row>
    <row r="1635" spans="1:5" x14ac:dyDescent="0.25">
      <c r="A1635">
        <v>3736</v>
      </c>
      <c r="C1635" s="4">
        <v>2</v>
      </c>
      <c r="E1635" s="1">
        <v>4</v>
      </c>
    </row>
    <row r="1636" spans="1:5" x14ac:dyDescent="0.25">
      <c r="A1636">
        <v>3737</v>
      </c>
      <c r="C1636" s="4">
        <v>2</v>
      </c>
      <c r="E1636" s="1">
        <v>4</v>
      </c>
    </row>
    <row r="1637" spans="1:5" x14ac:dyDescent="0.25">
      <c r="A1637">
        <v>3738</v>
      </c>
      <c r="C1637" s="4">
        <v>2</v>
      </c>
      <c r="D1637" s="3">
        <v>3</v>
      </c>
      <c r="E1637" s="1">
        <v>4</v>
      </c>
    </row>
    <row r="1638" spans="1:5" x14ac:dyDescent="0.25">
      <c r="A1638">
        <v>3739</v>
      </c>
      <c r="C1638" s="4">
        <v>2</v>
      </c>
      <c r="D1638" s="3">
        <v>3</v>
      </c>
      <c r="E1638" s="1">
        <v>4</v>
      </c>
    </row>
    <row r="1639" spans="1:5" x14ac:dyDescent="0.25">
      <c r="A1639">
        <v>3740</v>
      </c>
      <c r="C1639" s="4">
        <v>2</v>
      </c>
      <c r="D1639" s="3">
        <v>3</v>
      </c>
      <c r="E1639" s="1">
        <v>4</v>
      </c>
    </row>
    <row r="1640" spans="1:5" x14ac:dyDescent="0.25">
      <c r="A1640">
        <v>3741</v>
      </c>
      <c r="C1640" s="4">
        <v>2</v>
      </c>
      <c r="D1640" s="3">
        <v>3</v>
      </c>
      <c r="E1640" s="1">
        <v>4</v>
      </c>
    </row>
    <row r="1641" spans="1:5" x14ac:dyDescent="0.25">
      <c r="A1641">
        <v>3742</v>
      </c>
      <c r="C1641" s="4">
        <v>2</v>
      </c>
      <c r="D1641" s="3">
        <v>3</v>
      </c>
      <c r="E1641" s="1">
        <v>4</v>
      </c>
    </row>
    <row r="1642" spans="1:5" x14ac:dyDescent="0.25">
      <c r="A1642">
        <v>3743</v>
      </c>
      <c r="C1642" s="4">
        <v>2</v>
      </c>
      <c r="D1642" s="3">
        <v>3</v>
      </c>
      <c r="E1642" s="1">
        <v>4</v>
      </c>
    </row>
    <row r="1643" spans="1:5" x14ac:dyDescent="0.25">
      <c r="A1643">
        <v>3744</v>
      </c>
      <c r="B1643" s="2">
        <v>1</v>
      </c>
      <c r="C1643" s="4">
        <v>2</v>
      </c>
      <c r="D1643" s="3">
        <v>3</v>
      </c>
      <c r="E1643" s="1">
        <v>4</v>
      </c>
    </row>
    <row r="1644" spans="1:5" x14ac:dyDescent="0.25">
      <c r="A1644">
        <v>3745</v>
      </c>
      <c r="B1644" s="2">
        <v>1</v>
      </c>
      <c r="C1644" s="4">
        <v>2</v>
      </c>
      <c r="D1644" s="3">
        <v>3</v>
      </c>
      <c r="E1644" s="1">
        <v>4</v>
      </c>
    </row>
    <row r="1645" spans="1:5" x14ac:dyDescent="0.25">
      <c r="A1645">
        <v>3746</v>
      </c>
      <c r="B1645" s="2">
        <v>1</v>
      </c>
      <c r="C1645" s="4">
        <v>2</v>
      </c>
      <c r="D1645" s="3">
        <v>3</v>
      </c>
      <c r="E1645" s="1">
        <v>4</v>
      </c>
    </row>
    <row r="1646" spans="1:5" x14ac:dyDescent="0.25">
      <c r="A1646">
        <v>3747</v>
      </c>
      <c r="B1646" s="2">
        <v>1</v>
      </c>
      <c r="C1646" s="4">
        <v>2</v>
      </c>
      <c r="D1646" s="3">
        <v>3</v>
      </c>
      <c r="E1646" s="1">
        <v>4</v>
      </c>
    </row>
    <row r="1647" spans="1:5" x14ac:dyDescent="0.25">
      <c r="A1647">
        <v>3748</v>
      </c>
      <c r="B1647" s="2">
        <v>1</v>
      </c>
      <c r="C1647" s="4">
        <v>2</v>
      </c>
      <c r="D1647" s="3">
        <v>3</v>
      </c>
      <c r="E1647" s="1">
        <v>4</v>
      </c>
    </row>
    <row r="1648" spans="1:5" x14ac:dyDescent="0.25">
      <c r="A1648">
        <v>3749</v>
      </c>
      <c r="B1648" s="2">
        <v>1</v>
      </c>
      <c r="C1648" s="4">
        <v>2</v>
      </c>
      <c r="D1648" s="3">
        <v>3</v>
      </c>
      <c r="E1648" s="1">
        <v>4</v>
      </c>
    </row>
    <row r="1649" spans="1:5" x14ac:dyDescent="0.25">
      <c r="A1649">
        <v>3750</v>
      </c>
      <c r="B1649" s="2">
        <v>1</v>
      </c>
      <c r="C1649" s="4">
        <v>2</v>
      </c>
      <c r="D1649" s="3">
        <v>3</v>
      </c>
      <c r="E1649" s="1">
        <v>4</v>
      </c>
    </row>
    <row r="1650" spans="1:5" x14ac:dyDescent="0.25">
      <c r="A1650">
        <v>3751</v>
      </c>
      <c r="B1650" s="2">
        <v>1</v>
      </c>
      <c r="D1650" s="3">
        <v>3</v>
      </c>
      <c r="E1650" s="1">
        <v>4</v>
      </c>
    </row>
    <row r="1651" spans="1:5" x14ac:dyDescent="0.25">
      <c r="A1651">
        <v>3752</v>
      </c>
      <c r="B1651" s="2">
        <v>1</v>
      </c>
      <c r="D1651" s="3">
        <v>3</v>
      </c>
    </row>
    <row r="1652" spans="1:5" x14ac:dyDescent="0.25">
      <c r="A1652">
        <v>3753</v>
      </c>
      <c r="B1652" s="2">
        <v>1</v>
      </c>
      <c r="D1652" s="3">
        <v>3</v>
      </c>
    </row>
    <row r="1653" spans="1:5" x14ac:dyDescent="0.25">
      <c r="A1653">
        <v>3754</v>
      </c>
      <c r="B1653" s="2">
        <v>1</v>
      </c>
      <c r="D1653" s="3">
        <v>3</v>
      </c>
    </row>
    <row r="1654" spans="1:5" x14ac:dyDescent="0.25">
      <c r="A1654">
        <v>3755</v>
      </c>
      <c r="B1654" s="2">
        <v>1</v>
      </c>
      <c r="D1654" s="3">
        <v>3</v>
      </c>
    </row>
    <row r="1655" spans="1:5" x14ac:dyDescent="0.25">
      <c r="A1655">
        <v>3756</v>
      </c>
      <c r="B1655" s="2">
        <v>1</v>
      </c>
      <c r="D1655" s="3">
        <v>3</v>
      </c>
    </row>
    <row r="1656" spans="1:5" x14ac:dyDescent="0.25">
      <c r="A1656">
        <v>3757</v>
      </c>
      <c r="B1656" s="2">
        <v>1</v>
      </c>
      <c r="D1656" s="3">
        <v>3</v>
      </c>
    </row>
    <row r="1657" spans="1:5" x14ac:dyDescent="0.25">
      <c r="A1657">
        <v>3758</v>
      </c>
      <c r="B1657" s="2">
        <v>1</v>
      </c>
      <c r="D1657" s="3">
        <v>3</v>
      </c>
    </row>
    <row r="1658" spans="1:5" x14ac:dyDescent="0.25">
      <c r="A1658">
        <v>3759</v>
      </c>
      <c r="B1658" s="2">
        <v>1</v>
      </c>
      <c r="D1658" s="3">
        <v>3</v>
      </c>
    </row>
    <row r="1659" spans="1:5" x14ac:dyDescent="0.25">
      <c r="A1659">
        <v>3760</v>
      </c>
      <c r="B1659" s="2">
        <v>1</v>
      </c>
      <c r="D1659" s="3">
        <v>3</v>
      </c>
    </row>
    <row r="1660" spans="1:5" x14ac:dyDescent="0.25">
      <c r="A1660">
        <v>3761</v>
      </c>
      <c r="B1660" s="2">
        <v>1</v>
      </c>
      <c r="D1660" s="3">
        <v>3</v>
      </c>
    </row>
    <row r="1661" spans="1:5" x14ac:dyDescent="0.25">
      <c r="A1661">
        <v>3762</v>
      </c>
      <c r="B1661" s="2">
        <v>1</v>
      </c>
      <c r="D1661" s="3">
        <v>3</v>
      </c>
    </row>
    <row r="1662" spans="1:5" x14ac:dyDescent="0.25">
      <c r="A1662">
        <v>3763</v>
      </c>
      <c r="B1662" s="2">
        <v>1</v>
      </c>
      <c r="D1662" s="3">
        <v>3</v>
      </c>
    </row>
    <row r="1663" spans="1:5" x14ac:dyDescent="0.25">
      <c r="A1663">
        <v>3764</v>
      </c>
      <c r="B1663" s="2">
        <v>1</v>
      </c>
      <c r="D1663" s="3">
        <v>3</v>
      </c>
    </row>
    <row r="1664" spans="1:5" x14ac:dyDescent="0.25">
      <c r="A1664">
        <v>3765</v>
      </c>
      <c r="B1664" s="2">
        <v>1</v>
      </c>
      <c r="D1664" s="3">
        <v>3</v>
      </c>
    </row>
    <row r="1665" spans="1:4" x14ac:dyDescent="0.25">
      <c r="A1665">
        <v>3766</v>
      </c>
      <c r="B1665" s="2">
        <v>1</v>
      </c>
      <c r="D1665" s="3">
        <v>3</v>
      </c>
    </row>
    <row r="1666" spans="1:4" x14ac:dyDescent="0.25">
      <c r="A1666">
        <v>3767</v>
      </c>
      <c r="B1666" s="2">
        <v>1</v>
      </c>
      <c r="D1666" s="3">
        <v>3</v>
      </c>
    </row>
    <row r="1667" spans="1:4" x14ac:dyDescent="0.25">
      <c r="A1667">
        <v>3768</v>
      </c>
      <c r="B1667" s="2">
        <v>1</v>
      </c>
      <c r="D1667" s="3">
        <v>3</v>
      </c>
    </row>
    <row r="1668" spans="1:4" x14ac:dyDescent="0.25">
      <c r="A1668">
        <v>3769</v>
      </c>
      <c r="B1668" s="2">
        <v>1</v>
      </c>
      <c r="D1668" s="3">
        <v>3</v>
      </c>
    </row>
    <row r="1669" spans="1:4" x14ac:dyDescent="0.25">
      <c r="A1669">
        <v>3770</v>
      </c>
      <c r="B1669" s="2">
        <v>1</v>
      </c>
      <c r="D1669" s="3">
        <v>3</v>
      </c>
    </row>
    <row r="1670" spans="1:4" x14ac:dyDescent="0.25">
      <c r="A1670">
        <v>3771</v>
      </c>
      <c r="B1670" s="2">
        <v>1</v>
      </c>
      <c r="D1670" s="3">
        <v>3</v>
      </c>
    </row>
    <row r="1671" spans="1:4" x14ac:dyDescent="0.25">
      <c r="A1671">
        <v>3772</v>
      </c>
      <c r="B1671" s="2">
        <v>1</v>
      </c>
      <c r="C1671" s="4">
        <v>2</v>
      </c>
      <c r="D1671" s="3">
        <v>3</v>
      </c>
    </row>
    <row r="1672" spans="1:4" x14ac:dyDescent="0.25">
      <c r="A1672">
        <v>3773</v>
      </c>
      <c r="B1672" s="2">
        <v>1</v>
      </c>
      <c r="C1672" s="4">
        <v>2</v>
      </c>
      <c r="D1672" s="3">
        <v>3</v>
      </c>
    </row>
    <row r="1673" spans="1:4" x14ac:dyDescent="0.25">
      <c r="A1673">
        <v>3774</v>
      </c>
      <c r="B1673" s="2">
        <v>1</v>
      </c>
      <c r="C1673" s="4">
        <v>2</v>
      </c>
      <c r="D1673" s="3">
        <v>3</v>
      </c>
    </row>
    <row r="1674" spans="1:4" x14ac:dyDescent="0.25">
      <c r="A1674">
        <v>3775</v>
      </c>
      <c r="B1674" s="2">
        <v>1</v>
      </c>
      <c r="C1674" s="4">
        <v>2</v>
      </c>
      <c r="D1674" s="3">
        <v>3</v>
      </c>
    </row>
    <row r="1675" spans="1:4" x14ac:dyDescent="0.25">
      <c r="A1675">
        <v>3776</v>
      </c>
      <c r="B1675" s="2">
        <v>1</v>
      </c>
      <c r="C1675" s="4">
        <v>2</v>
      </c>
      <c r="D1675" s="3">
        <v>3</v>
      </c>
    </row>
    <row r="1676" spans="1:4" x14ac:dyDescent="0.25">
      <c r="A1676">
        <v>3777</v>
      </c>
      <c r="C1676" s="4">
        <v>2</v>
      </c>
    </row>
    <row r="1677" spans="1:4" x14ac:dyDescent="0.25">
      <c r="A1677">
        <v>3778</v>
      </c>
      <c r="C1677" s="4">
        <v>2</v>
      </c>
    </row>
    <row r="1678" spans="1:4" x14ac:dyDescent="0.25">
      <c r="A1678">
        <v>3779</v>
      </c>
      <c r="C1678" s="4">
        <v>2</v>
      </c>
    </row>
    <row r="1679" spans="1:4" x14ac:dyDescent="0.25">
      <c r="A1679">
        <v>3780</v>
      </c>
      <c r="C1679" s="4">
        <v>2</v>
      </c>
    </row>
    <row r="1680" spans="1:4" x14ac:dyDescent="0.25">
      <c r="A1680">
        <v>3781</v>
      </c>
      <c r="C1680" s="4">
        <v>2</v>
      </c>
    </row>
    <row r="1681" spans="1:5" x14ac:dyDescent="0.25">
      <c r="A1681">
        <v>3782</v>
      </c>
      <c r="C1681" s="4">
        <v>2</v>
      </c>
    </row>
    <row r="1682" spans="1:5" x14ac:dyDescent="0.25">
      <c r="A1682">
        <v>3783</v>
      </c>
      <c r="C1682" s="4">
        <v>2</v>
      </c>
    </row>
    <row r="1683" spans="1:5" x14ac:dyDescent="0.25">
      <c r="A1683">
        <v>3784</v>
      </c>
      <c r="C1683" s="4">
        <v>2</v>
      </c>
    </row>
    <row r="1684" spans="1:5" x14ac:dyDescent="0.25">
      <c r="A1684">
        <v>3785</v>
      </c>
      <c r="C1684" s="4">
        <v>2</v>
      </c>
      <c r="E1684" s="1">
        <v>4</v>
      </c>
    </row>
    <row r="1685" spans="1:5" x14ac:dyDescent="0.25">
      <c r="A1685">
        <v>3786</v>
      </c>
      <c r="C1685" s="4">
        <v>2</v>
      </c>
      <c r="E1685" s="1">
        <v>4</v>
      </c>
    </row>
    <row r="1686" spans="1:5" x14ac:dyDescent="0.25">
      <c r="A1686">
        <v>3787</v>
      </c>
      <c r="C1686" s="4">
        <v>2</v>
      </c>
      <c r="E1686" s="1">
        <v>4</v>
      </c>
    </row>
    <row r="1687" spans="1:5" x14ac:dyDescent="0.25">
      <c r="A1687">
        <v>3788</v>
      </c>
      <c r="C1687" s="4">
        <v>2</v>
      </c>
      <c r="E1687" s="1">
        <v>4</v>
      </c>
    </row>
    <row r="1688" spans="1:5" x14ac:dyDescent="0.25">
      <c r="A1688">
        <v>3789</v>
      </c>
      <c r="C1688" s="4">
        <v>2</v>
      </c>
      <c r="E1688" s="1">
        <v>4</v>
      </c>
    </row>
    <row r="1689" spans="1:5" x14ac:dyDescent="0.25">
      <c r="A1689">
        <v>3790</v>
      </c>
      <c r="C1689" s="4">
        <v>2</v>
      </c>
      <c r="D1689" s="3">
        <v>3</v>
      </c>
      <c r="E1689" s="1">
        <v>4</v>
      </c>
    </row>
    <row r="1690" spans="1:5" x14ac:dyDescent="0.25">
      <c r="A1690">
        <v>3791</v>
      </c>
      <c r="C1690" s="4">
        <v>2</v>
      </c>
      <c r="D1690" s="3">
        <v>3</v>
      </c>
      <c r="E1690" s="1">
        <v>4</v>
      </c>
    </row>
    <row r="1691" spans="1:5" x14ac:dyDescent="0.25">
      <c r="A1691">
        <v>3792</v>
      </c>
      <c r="C1691" s="4">
        <v>2</v>
      </c>
      <c r="D1691" s="3">
        <v>3</v>
      </c>
      <c r="E1691" s="1">
        <v>4</v>
      </c>
    </row>
    <row r="1692" spans="1:5" x14ac:dyDescent="0.25">
      <c r="A1692">
        <v>3793</v>
      </c>
      <c r="C1692" s="4">
        <v>2</v>
      </c>
      <c r="D1692" s="3">
        <v>3</v>
      </c>
      <c r="E1692" s="1">
        <v>4</v>
      </c>
    </row>
    <row r="1693" spans="1:5" x14ac:dyDescent="0.25">
      <c r="A1693">
        <v>3794</v>
      </c>
      <c r="C1693" s="4">
        <v>2</v>
      </c>
      <c r="D1693" s="3">
        <v>3</v>
      </c>
      <c r="E1693" s="1">
        <v>4</v>
      </c>
    </row>
    <row r="1694" spans="1:5" x14ac:dyDescent="0.25">
      <c r="A1694">
        <v>3795</v>
      </c>
      <c r="B1694" s="2">
        <v>1</v>
      </c>
      <c r="C1694" s="4">
        <v>2</v>
      </c>
      <c r="D1694" s="3">
        <v>3</v>
      </c>
      <c r="E1694" s="1">
        <v>4</v>
      </c>
    </row>
    <row r="1695" spans="1:5" x14ac:dyDescent="0.25">
      <c r="A1695">
        <v>3796</v>
      </c>
      <c r="B1695" s="2">
        <v>1</v>
      </c>
      <c r="C1695" s="4">
        <v>2</v>
      </c>
      <c r="D1695" s="3">
        <v>3</v>
      </c>
      <c r="E1695" s="1">
        <v>4</v>
      </c>
    </row>
    <row r="1696" spans="1:5" x14ac:dyDescent="0.25">
      <c r="A1696">
        <v>3797</v>
      </c>
      <c r="B1696" s="2">
        <v>1</v>
      </c>
      <c r="C1696" s="4">
        <v>2</v>
      </c>
      <c r="D1696" s="3">
        <v>3</v>
      </c>
      <c r="E1696" s="1">
        <v>4</v>
      </c>
    </row>
    <row r="1697" spans="1:6" x14ac:dyDescent="0.25">
      <c r="A1697">
        <v>3798</v>
      </c>
      <c r="B1697" s="2">
        <v>1</v>
      </c>
      <c r="C1697" s="4">
        <v>2</v>
      </c>
      <c r="D1697" s="3">
        <v>3</v>
      </c>
      <c r="E1697" s="1">
        <v>4</v>
      </c>
    </row>
    <row r="1698" spans="1:6" x14ac:dyDescent="0.25">
      <c r="A1698">
        <v>3799</v>
      </c>
      <c r="B1698" s="2">
        <v>1</v>
      </c>
      <c r="C1698" s="4">
        <v>2</v>
      </c>
      <c r="D1698" s="3">
        <v>3</v>
      </c>
      <c r="E1698" s="1">
        <v>4</v>
      </c>
    </row>
    <row r="1699" spans="1:6" x14ac:dyDescent="0.25">
      <c r="A1699">
        <v>3800</v>
      </c>
      <c r="B1699" s="2">
        <v>1</v>
      </c>
      <c r="C1699" s="4">
        <v>2</v>
      </c>
      <c r="D1699" s="3">
        <v>3</v>
      </c>
      <c r="E1699" s="1">
        <v>4</v>
      </c>
    </row>
    <row r="1700" spans="1:6" x14ac:dyDescent="0.25">
      <c r="A1700">
        <v>3801</v>
      </c>
      <c r="B1700" s="2">
        <v>1</v>
      </c>
      <c r="C1700" s="4">
        <v>2</v>
      </c>
      <c r="D1700" s="3">
        <v>3</v>
      </c>
      <c r="E1700" s="1">
        <v>4</v>
      </c>
    </row>
    <row r="1701" spans="1:6" x14ac:dyDescent="0.25">
      <c r="A1701">
        <v>3802</v>
      </c>
      <c r="F1701" t="s">
        <v>22</v>
      </c>
    </row>
    <row r="1702" spans="1:6" x14ac:dyDescent="0.25">
      <c r="A1702">
        <v>3920</v>
      </c>
    </row>
    <row r="1703" spans="1:6" x14ac:dyDescent="0.25">
      <c r="A1703">
        <v>3921</v>
      </c>
    </row>
    <row r="1704" spans="1:6" x14ac:dyDescent="0.25">
      <c r="A1704">
        <v>3922</v>
      </c>
      <c r="F1704" t="s">
        <v>22</v>
      </c>
    </row>
    <row r="1705" spans="1:6" x14ac:dyDescent="0.25">
      <c r="A1705">
        <v>3923</v>
      </c>
    </row>
    <row r="1706" spans="1:6" x14ac:dyDescent="0.25">
      <c r="A1706">
        <v>3924</v>
      </c>
    </row>
    <row r="1707" spans="1:6" x14ac:dyDescent="0.25">
      <c r="A1707">
        <v>3925</v>
      </c>
    </row>
    <row r="1708" spans="1:6" x14ac:dyDescent="0.25">
      <c r="A1708">
        <v>3926</v>
      </c>
    </row>
    <row r="1709" spans="1:6" x14ac:dyDescent="0.25">
      <c r="A1709">
        <v>3927</v>
      </c>
    </row>
    <row r="1710" spans="1:6" x14ac:dyDescent="0.25">
      <c r="A1710">
        <v>3928</v>
      </c>
    </row>
    <row r="1711" spans="1:6" x14ac:dyDescent="0.25">
      <c r="A1711">
        <v>3929</v>
      </c>
    </row>
    <row r="1712" spans="1:6" x14ac:dyDescent="0.25">
      <c r="A1712">
        <v>3930</v>
      </c>
    </row>
    <row r="1713" spans="1:5" x14ac:dyDescent="0.25">
      <c r="A1713">
        <v>3931</v>
      </c>
    </row>
    <row r="1714" spans="1:5" x14ac:dyDescent="0.25">
      <c r="A1714">
        <v>3932</v>
      </c>
      <c r="C1714" s="4">
        <v>2</v>
      </c>
    </row>
    <row r="1715" spans="1:5" x14ac:dyDescent="0.25">
      <c r="A1715">
        <v>3933</v>
      </c>
      <c r="C1715" s="4">
        <v>2</v>
      </c>
    </row>
    <row r="1716" spans="1:5" x14ac:dyDescent="0.25">
      <c r="A1716">
        <v>3934</v>
      </c>
      <c r="C1716" s="4">
        <v>2</v>
      </c>
    </row>
    <row r="1717" spans="1:5" x14ac:dyDescent="0.25">
      <c r="A1717">
        <v>3935</v>
      </c>
      <c r="C1717" s="4">
        <v>2</v>
      </c>
    </row>
    <row r="1718" spans="1:5" x14ac:dyDescent="0.25">
      <c r="A1718">
        <v>3936</v>
      </c>
      <c r="C1718" s="4">
        <v>2</v>
      </c>
      <c r="E1718" s="1">
        <v>4</v>
      </c>
    </row>
    <row r="1719" spans="1:5" x14ac:dyDescent="0.25">
      <c r="A1719">
        <v>3937</v>
      </c>
      <c r="C1719" s="4">
        <v>2</v>
      </c>
      <c r="E1719" s="1">
        <v>4</v>
      </c>
    </row>
    <row r="1720" spans="1:5" x14ac:dyDescent="0.25">
      <c r="A1720">
        <v>3938</v>
      </c>
      <c r="C1720" s="4">
        <v>2</v>
      </c>
      <c r="E1720" s="1">
        <v>4</v>
      </c>
    </row>
    <row r="1721" spans="1:5" x14ac:dyDescent="0.25">
      <c r="A1721">
        <v>3939</v>
      </c>
      <c r="C1721" s="4">
        <v>2</v>
      </c>
      <c r="E1721" s="1">
        <v>4</v>
      </c>
    </row>
    <row r="1722" spans="1:5" x14ac:dyDescent="0.25">
      <c r="A1722">
        <v>3940</v>
      </c>
      <c r="C1722" s="4">
        <v>2</v>
      </c>
      <c r="D1722" s="3">
        <v>3</v>
      </c>
      <c r="E1722" s="1">
        <v>4</v>
      </c>
    </row>
    <row r="1723" spans="1:5" x14ac:dyDescent="0.25">
      <c r="A1723">
        <v>3941</v>
      </c>
      <c r="C1723" s="4">
        <v>2</v>
      </c>
      <c r="D1723" s="3">
        <v>3</v>
      </c>
      <c r="E1723" s="1">
        <v>4</v>
      </c>
    </row>
    <row r="1724" spans="1:5" x14ac:dyDescent="0.25">
      <c r="A1724">
        <v>3942</v>
      </c>
      <c r="C1724" s="4">
        <v>2</v>
      </c>
      <c r="D1724" s="3">
        <v>3</v>
      </c>
      <c r="E1724" s="1">
        <v>4</v>
      </c>
    </row>
    <row r="1725" spans="1:5" x14ac:dyDescent="0.25">
      <c r="A1725">
        <v>3943</v>
      </c>
      <c r="C1725" s="4">
        <v>2</v>
      </c>
      <c r="D1725" s="3">
        <v>3</v>
      </c>
      <c r="E1725" s="1">
        <v>4</v>
      </c>
    </row>
    <row r="1726" spans="1:5" x14ac:dyDescent="0.25">
      <c r="A1726">
        <v>3944</v>
      </c>
      <c r="C1726" s="4">
        <v>2</v>
      </c>
      <c r="D1726" s="3">
        <v>3</v>
      </c>
      <c r="E1726" s="1">
        <v>4</v>
      </c>
    </row>
    <row r="1727" spans="1:5" x14ac:dyDescent="0.25">
      <c r="A1727">
        <v>3945</v>
      </c>
      <c r="D1727" s="3">
        <v>3</v>
      </c>
      <c r="E1727" s="1">
        <v>4</v>
      </c>
    </row>
    <row r="1728" spans="1:5" x14ac:dyDescent="0.25">
      <c r="A1728">
        <v>3946</v>
      </c>
      <c r="D1728" s="3">
        <v>3</v>
      </c>
      <c r="E1728" s="1">
        <v>4</v>
      </c>
    </row>
    <row r="1729" spans="1:5" x14ac:dyDescent="0.25">
      <c r="A1729">
        <v>3947</v>
      </c>
      <c r="D1729" s="3">
        <v>3</v>
      </c>
      <c r="E1729" s="1">
        <v>4</v>
      </c>
    </row>
    <row r="1730" spans="1:5" x14ac:dyDescent="0.25">
      <c r="A1730">
        <v>3948</v>
      </c>
      <c r="D1730" s="3">
        <v>3</v>
      </c>
      <c r="E1730" s="1">
        <v>4</v>
      </c>
    </row>
    <row r="1731" spans="1:5" x14ac:dyDescent="0.25">
      <c r="A1731">
        <v>3949</v>
      </c>
      <c r="D1731" s="3">
        <v>3</v>
      </c>
      <c r="E1731" s="1">
        <v>4</v>
      </c>
    </row>
    <row r="1732" spans="1:5" x14ac:dyDescent="0.25">
      <c r="A1732">
        <v>3950</v>
      </c>
      <c r="D1732" s="3">
        <v>3</v>
      </c>
      <c r="E1732" s="1">
        <v>4</v>
      </c>
    </row>
    <row r="1733" spans="1:5" x14ac:dyDescent="0.25">
      <c r="A1733">
        <v>3951</v>
      </c>
      <c r="D1733" s="3">
        <v>3</v>
      </c>
    </row>
    <row r="1734" spans="1:5" x14ac:dyDescent="0.25">
      <c r="A1734">
        <v>3952</v>
      </c>
      <c r="B1734" s="2">
        <v>1</v>
      </c>
      <c r="D1734" s="3">
        <v>3</v>
      </c>
    </row>
    <row r="1735" spans="1:5" x14ac:dyDescent="0.25">
      <c r="A1735">
        <v>3953</v>
      </c>
      <c r="B1735" s="2">
        <v>1</v>
      </c>
      <c r="D1735" s="3">
        <v>3</v>
      </c>
    </row>
    <row r="1736" spans="1:5" x14ac:dyDescent="0.25">
      <c r="A1736">
        <v>3954</v>
      </c>
      <c r="B1736" s="2">
        <v>1</v>
      </c>
      <c r="D1736" s="3">
        <v>3</v>
      </c>
    </row>
    <row r="1737" spans="1:5" x14ac:dyDescent="0.25">
      <c r="A1737">
        <v>3955</v>
      </c>
      <c r="B1737" s="2">
        <v>1</v>
      </c>
      <c r="D1737" s="3">
        <v>3</v>
      </c>
    </row>
    <row r="1738" spans="1:5" x14ac:dyDescent="0.25">
      <c r="A1738">
        <v>3956</v>
      </c>
      <c r="B1738" s="2">
        <v>1</v>
      </c>
      <c r="D1738" s="3">
        <v>3</v>
      </c>
    </row>
    <row r="1739" spans="1:5" x14ac:dyDescent="0.25">
      <c r="A1739">
        <v>3957</v>
      </c>
      <c r="B1739" s="2">
        <v>1</v>
      </c>
      <c r="D1739" s="3">
        <v>3</v>
      </c>
    </row>
    <row r="1740" spans="1:5" x14ac:dyDescent="0.25">
      <c r="A1740">
        <v>3958</v>
      </c>
      <c r="B1740" s="2">
        <v>1</v>
      </c>
    </row>
    <row r="1741" spans="1:5" x14ac:dyDescent="0.25">
      <c r="A1741">
        <v>3959</v>
      </c>
      <c r="B1741" s="2">
        <v>1</v>
      </c>
    </row>
    <row r="1742" spans="1:5" x14ac:dyDescent="0.25">
      <c r="A1742">
        <v>3960</v>
      </c>
      <c r="B1742" s="2">
        <v>1</v>
      </c>
    </row>
    <row r="1743" spans="1:5" x14ac:dyDescent="0.25">
      <c r="A1743">
        <v>3961</v>
      </c>
      <c r="B1743" s="2">
        <v>1</v>
      </c>
    </row>
    <row r="1744" spans="1:5" x14ac:dyDescent="0.25">
      <c r="A1744">
        <v>3962</v>
      </c>
      <c r="B1744" s="2">
        <v>1</v>
      </c>
    </row>
    <row r="1745" spans="1:5" x14ac:dyDescent="0.25">
      <c r="A1745">
        <v>3963</v>
      </c>
      <c r="B1745" s="2">
        <v>1</v>
      </c>
      <c r="C1745" s="4">
        <v>2</v>
      </c>
    </row>
    <row r="1746" spans="1:5" x14ac:dyDescent="0.25">
      <c r="A1746">
        <v>3964</v>
      </c>
      <c r="B1746" s="2">
        <v>1</v>
      </c>
      <c r="C1746" s="4">
        <v>2</v>
      </c>
    </row>
    <row r="1747" spans="1:5" x14ac:dyDescent="0.25">
      <c r="A1747">
        <v>3965</v>
      </c>
      <c r="C1747" s="4">
        <v>2</v>
      </c>
      <c r="E1747" s="1">
        <v>4</v>
      </c>
    </row>
    <row r="1748" spans="1:5" x14ac:dyDescent="0.25">
      <c r="A1748">
        <v>3966</v>
      </c>
      <c r="C1748" s="4">
        <v>2</v>
      </c>
      <c r="E1748" s="1">
        <v>4</v>
      </c>
    </row>
    <row r="1749" spans="1:5" x14ac:dyDescent="0.25">
      <c r="A1749">
        <v>3967</v>
      </c>
      <c r="C1749" s="4">
        <v>2</v>
      </c>
      <c r="E1749" s="1">
        <v>4</v>
      </c>
    </row>
    <row r="1750" spans="1:5" x14ac:dyDescent="0.25">
      <c r="A1750">
        <v>3968</v>
      </c>
      <c r="C1750" s="4">
        <v>2</v>
      </c>
      <c r="E1750" s="1">
        <v>4</v>
      </c>
    </row>
    <row r="1751" spans="1:5" x14ac:dyDescent="0.25">
      <c r="A1751">
        <v>3969</v>
      </c>
      <c r="C1751" s="4">
        <v>2</v>
      </c>
      <c r="D1751" s="3">
        <v>3</v>
      </c>
      <c r="E1751" s="1">
        <v>4</v>
      </c>
    </row>
    <row r="1752" spans="1:5" x14ac:dyDescent="0.25">
      <c r="A1752">
        <v>3970</v>
      </c>
      <c r="C1752" s="4">
        <v>2</v>
      </c>
      <c r="D1752" s="3">
        <v>3</v>
      </c>
      <c r="E1752" s="1">
        <v>4</v>
      </c>
    </row>
    <row r="1753" spans="1:5" x14ac:dyDescent="0.25">
      <c r="A1753">
        <v>3971</v>
      </c>
      <c r="C1753" s="4">
        <v>2</v>
      </c>
      <c r="D1753" s="3">
        <v>3</v>
      </c>
      <c r="E1753" s="1">
        <v>4</v>
      </c>
    </row>
    <row r="1754" spans="1:5" x14ac:dyDescent="0.25">
      <c r="A1754">
        <v>3972</v>
      </c>
      <c r="C1754" s="4">
        <v>2</v>
      </c>
      <c r="D1754" s="3">
        <v>3</v>
      </c>
      <c r="E1754" s="1">
        <v>4</v>
      </c>
    </row>
    <row r="1755" spans="1:5" x14ac:dyDescent="0.25">
      <c r="A1755">
        <v>3973</v>
      </c>
      <c r="D1755" s="3">
        <v>3</v>
      </c>
      <c r="E1755" s="1">
        <v>4</v>
      </c>
    </row>
    <row r="1756" spans="1:5" x14ac:dyDescent="0.25">
      <c r="A1756">
        <v>3974</v>
      </c>
      <c r="D1756" s="3">
        <v>3</v>
      </c>
      <c r="E1756" s="1">
        <v>4</v>
      </c>
    </row>
    <row r="1757" spans="1:5" x14ac:dyDescent="0.25">
      <c r="A1757">
        <v>3975</v>
      </c>
      <c r="D1757" s="3">
        <v>3</v>
      </c>
      <c r="E1757" s="1">
        <v>4</v>
      </c>
    </row>
    <row r="1758" spans="1:5" x14ac:dyDescent="0.25">
      <c r="A1758">
        <v>3976</v>
      </c>
      <c r="D1758" s="3">
        <v>3</v>
      </c>
      <c r="E1758" s="1">
        <v>4</v>
      </c>
    </row>
    <row r="1759" spans="1:5" x14ac:dyDescent="0.25">
      <c r="A1759">
        <v>3977</v>
      </c>
      <c r="D1759" s="3">
        <v>3</v>
      </c>
      <c r="E1759" s="1">
        <v>4</v>
      </c>
    </row>
    <row r="1760" spans="1:5" x14ac:dyDescent="0.25">
      <c r="A1760">
        <v>3978</v>
      </c>
      <c r="D1760" s="3">
        <v>3</v>
      </c>
      <c r="E1760" s="1">
        <v>4</v>
      </c>
    </row>
    <row r="1761" spans="1:5" x14ac:dyDescent="0.25">
      <c r="A1761">
        <v>3979</v>
      </c>
      <c r="D1761" s="3">
        <v>3</v>
      </c>
      <c r="E1761" s="1">
        <v>4</v>
      </c>
    </row>
    <row r="1762" spans="1:5" x14ac:dyDescent="0.25">
      <c r="A1762">
        <v>3980</v>
      </c>
      <c r="D1762" s="3">
        <v>3</v>
      </c>
      <c r="E1762" s="1">
        <v>4</v>
      </c>
    </row>
    <row r="1763" spans="1:5" x14ac:dyDescent="0.25">
      <c r="A1763">
        <v>3981</v>
      </c>
      <c r="D1763" s="3">
        <v>3</v>
      </c>
      <c r="E1763" s="1">
        <v>4</v>
      </c>
    </row>
    <row r="1764" spans="1:5" x14ac:dyDescent="0.25">
      <c r="A1764">
        <v>3982</v>
      </c>
      <c r="D1764" s="3">
        <v>3</v>
      </c>
    </row>
    <row r="1765" spans="1:5" x14ac:dyDescent="0.25">
      <c r="A1765">
        <v>3983</v>
      </c>
      <c r="B1765" s="2">
        <v>1</v>
      </c>
      <c r="D1765" s="3">
        <v>3</v>
      </c>
    </row>
    <row r="1766" spans="1:5" x14ac:dyDescent="0.25">
      <c r="A1766">
        <v>3984</v>
      </c>
      <c r="B1766" s="2">
        <v>1</v>
      </c>
      <c r="D1766" s="3">
        <v>3</v>
      </c>
    </row>
    <row r="1767" spans="1:5" x14ac:dyDescent="0.25">
      <c r="A1767">
        <v>3985</v>
      </c>
      <c r="B1767" s="2">
        <v>1</v>
      </c>
      <c r="D1767" s="3">
        <v>3</v>
      </c>
    </row>
    <row r="1768" spans="1:5" x14ac:dyDescent="0.25">
      <c r="A1768">
        <v>3986</v>
      </c>
      <c r="B1768" s="2">
        <v>1</v>
      </c>
    </row>
    <row r="1769" spans="1:5" x14ac:dyDescent="0.25">
      <c r="A1769">
        <v>3987</v>
      </c>
      <c r="B1769" s="2">
        <v>1</v>
      </c>
    </row>
    <row r="1770" spans="1:5" x14ac:dyDescent="0.25">
      <c r="A1770">
        <v>3988</v>
      </c>
      <c r="B1770" s="2">
        <v>1</v>
      </c>
    </row>
    <row r="1771" spans="1:5" x14ac:dyDescent="0.25">
      <c r="A1771">
        <v>3989</v>
      </c>
      <c r="B1771" s="2">
        <v>1</v>
      </c>
    </row>
    <row r="1772" spans="1:5" x14ac:dyDescent="0.25">
      <c r="A1772">
        <v>3990</v>
      </c>
      <c r="B1772" s="2">
        <v>1</v>
      </c>
    </row>
    <row r="1773" spans="1:5" x14ac:dyDescent="0.25">
      <c r="A1773">
        <v>3991</v>
      </c>
      <c r="B1773" s="2">
        <v>1</v>
      </c>
    </row>
    <row r="1774" spans="1:5" x14ac:dyDescent="0.25">
      <c r="A1774">
        <v>3992</v>
      </c>
      <c r="B1774" s="2">
        <v>1</v>
      </c>
      <c r="C1774" s="4">
        <v>2</v>
      </c>
    </row>
    <row r="1775" spans="1:5" x14ac:dyDescent="0.25">
      <c r="A1775">
        <v>3993</v>
      </c>
      <c r="B1775" s="2">
        <v>1</v>
      </c>
      <c r="C1775" s="4">
        <v>2</v>
      </c>
    </row>
    <row r="1776" spans="1:5" x14ac:dyDescent="0.25">
      <c r="A1776">
        <v>3994</v>
      </c>
      <c r="B1776" s="2">
        <v>1</v>
      </c>
      <c r="C1776" s="4">
        <v>2</v>
      </c>
    </row>
    <row r="1777" spans="1:5" x14ac:dyDescent="0.25">
      <c r="A1777">
        <v>3995</v>
      </c>
      <c r="C1777" s="4">
        <v>2</v>
      </c>
      <c r="E1777" s="1">
        <v>4</v>
      </c>
    </row>
    <row r="1778" spans="1:5" x14ac:dyDescent="0.25">
      <c r="A1778">
        <v>3996</v>
      </c>
      <c r="C1778" s="4">
        <v>2</v>
      </c>
      <c r="E1778" s="1">
        <v>4</v>
      </c>
    </row>
    <row r="1779" spans="1:5" x14ac:dyDescent="0.25">
      <c r="A1779">
        <v>3997</v>
      </c>
      <c r="C1779" s="4">
        <v>2</v>
      </c>
      <c r="E1779" s="1">
        <v>4</v>
      </c>
    </row>
    <row r="1780" spans="1:5" x14ac:dyDescent="0.25">
      <c r="A1780">
        <v>3998</v>
      </c>
      <c r="C1780" s="4">
        <v>2</v>
      </c>
      <c r="E1780" s="1">
        <v>4</v>
      </c>
    </row>
    <row r="1781" spans="1:5" x14ac:dyDescent="0.25">
      <c r="A1781">
        <v>3999</v>
      </c>
      <c r="C1781" s="4">
        <v>2</v>
      </c>
      <c r="E1781" s="1">
        <v>4</v>
      </c>
    </row>
    <row r="1782" spans="1:5" x14ac:dyDescent="0.25">
      <c r="A1782">
        <v>4000</v>
      </c>
      <c r="C1782" s="4">
        <v>2</v>
      </c>
      <c r="E1782" s="1">
        <v>4</v>
      </c>
    </row>
    <row r="1783" spans="1:5" x14ac:dyDescent="0.25">
      <c r="A1783">
        <v>4001</v>
      </c>
      <c r="C1783" s="4">
        <v>2</v>
      </c>
      <c r="D1783" s="3">
        <v>3</v>
      </c>
      <c r="E1783" s="1">
        <v>4</v>
      </c>
    </row>
    <row r="1784" spans="1:5" x14ac:dyDescent="0.25">
      <c r="A1784">
        <v>4002</v>
      </c>
      <c r="C1784" s="4">
        <v>2</v>
      </c>
      <c r="D1784" s="3">
        <v>3</v>
      </c>
      <c r="E1784" s="1">
        <v>4</v>
      </c>
    </row>
    <row r="1785" spans="1:5" x14ac:dyDescent="0.25">
      <c r="A1785">
        <v>4003</v>
      </c>
      <c r="D1785" s="3">
        <v>3</v>
      </c>
      <c r="E1785" s="1">
        <v>4</v>
      </c>
    </row>
    <row r="1786" spans="1:5" x14ac:dyDescent="0.25">
      <c r="A1786">
        <v>4004</v>
      </c>
      <c r="D1786" s="3">
        <v>3</v>
      </c>
      <c r="E1786" s="1">
        <v>4</v>
      </c>
    </row>
    <row r="1787" spans="1:5" x14ac:dyDescent="0.25">
      <c r="A1787">
        <v>4005</v>
      </c>
      <c r="D1787" s="3">
        <v>3</v>
      </c>
      <c r="E1787" s="1">
        <v>4</v>
      </c>
    </row>
    <row r="1788" spans="1:5" x14ac:dyDescent="0.25">
      <c r="A1788">
        <v>4006</v>
      </c>
      <c r="D1788" s="3">
        <v>3</v>
      </c>
      <c r="E1788" s="1">
        <v>4</v>
      </c>
    </row>
    <row r="1789" spans="1:5" x14ac:dyDescent="0.25">
      <c r="A1789">
        <v>4007</v>
      </c>
      <c r="D1789" s="3">
        <v>3</v>
      </c>
      <c r="E1789" s="1">
        <v>4</v>
      </c>
    </row>
    <row r="1790" spans="1:5" x14ac:dyDescent="0.25">
      <c r="A1790">
        <v>4008</v>
      </c>
      <c r="D1790" s="3">
        <v>3</v>
      </c>
      <c r="E1790" s="1">
        <v>4</v>
      </c>
    </row>
    <row r="1791" spans="1:5" x14ac:dyDescent="0.25">
      <c r="A1791">
        <v>4009</v>
      </c>
      <c r="D1791" s="3">
        <v>3</v>
      </c>
      <c r="E1791" s="1">
        <v>4</v>
      </c>
    </row>
    <row r="1792" spans="1:5" x14ac:dyDescent="0.25">
      <c r="A1792">
        <v>4010</v>
      </c>
      <c r="D1792" s="3">
        <v>3</v>
      </c>
      <c r="E1792" s="1">
        <v>4</v>
      </c>
    </row>
    <row r="1793" spans="1:5" x14ac:dyDescent="0.25">
      <c r="A1793">
        <v>4011</v>
      </c>
      <c r="D1793" s="3">
        <v>3</v>
      </c>
    </row>
    <row r="1794" spans="1:5" x14ac:dyDescent="0.25">
      <c r="A1794">
        <v>4012</v>
      </c>
      <c r="D1794" s="3">
        <v>3</v>
      </c>
    </row>
    <row r="1795" spans="1:5" x14ac:dyDescent="0.25">
      <c r="A1795">
        <v>4013</v>
      </c>
      <c r="B1795" s="2">
        <v>1</v>
      </c>
      <c r="D1795" s="3">
        <v>3</v>
      </c>
    </row>
    <row r="1796" spans="1:5" x14ac:dyDescent="0.25">
      <c r="A1796">
        <v>4014</v>
      </c>
      <c r="B1796" s="2">
        <v>1</v>
      </c>
      <c r="D1796" s="3">
        <v>3</v>
      </c>
    </row>
    <row r="1797" spans="1:5" x14ac:dyDescent="0.25">
      <c r="A1797">
        <v>4015</v>
      </c>
      <c r="B1797" s="2">
        <v>1</v>
      </c>
      <c r="D1797" s="3">
        <v>3</v>
      </c>
    </row>
    <row r="1798" spans="1:5" x14ac:dyDescent="0.25">
      <c r="A1798">
        <v>4016</v>
      </c>
      <c r="B1798" s="2">
        <v>1</v>
      </c>
      <c r="D1798" s="3">
        <v>3</v>
      </c>
    </row>
    <row r="1799" spans="1:5" x14ac:dyDescent="0.25">
      <c r="A1799">
        <v>4017</v>
      </c>
      <c r="B1799" s="2">
        <v>1</v>
      </c>
    </row>
    <row r="1800" spans="1:5" x14ac:dyDescent="0.25">
      <c r="A1800">
        <v>4018</v>
      </c>
      <c r="B1800" s="2">
        <v>1</v>
      </c>
    </row>
    <row r="1801" spans="1:5" x14ac:dyDescent="0.25">
      <c r="A1801">
        <v>4019</v>
      </c>
      <c r="B1801" s="2">
        <v>1</v>
      </c>
    </row>
    <row r="1802" spans="1:5" x14ac:dyDescent="0.25">
      <c r="A1802">
        <v>4020</v>
      </c>
      <c r="B1802" s="2">
        <v>1</v>
      </c>
    </row>
    <row r="1803" spans="1:5" x14ac:dyDescent="0.25">
      <c r="A1803">
        <v>4021</v>
      </c>
      <c r="B1803" s="2">
        <v>1</v>
      </c>
    </row>
    <row r="1804" spans="1:5" x14ac:dyDescent="0.25">
      <c r="A1804">
        <v>4022</v>
      </c>
      <c r="B1804" s="2">
        <v>1</v>
      </c>
    </row>
    <row r="1805" spans="1:5" x14ac:dyDescent="0.25">
      <c r="A1805">
        <v>4023</v>
      </c>
      <c r="B1805" s="2">
        <v>1</v>
      </c>
    </row>
    <row r="1806" spans="1:5" x14ac:dyDescent="0.25">
      <c r="A1806">
        <v>4024</v>
      </c>
      <c r="B1806" s="2">
        <v>1</v>
      </c>
      <c r="C1806" s="4">
        <v>2</v>
      </c>
      <c r="E1806" s="1">
        <v>4</v>
      </c>
    </row>
    <row r="1807" spans="1:5" x14ac:dyDescent="0.25">
      <c r="A1807">
        <v>4025</v>
      </c>
      <c r="B1807" s="2">
        <v>1</v>
      </c>
      <c r="C1807" s="4">
        <v>2</v>
      </c>
      <c r="E1807" s="1">
        <v>4</v>
      </c>
    </row>
    <row r="1808" spans="1:5" x14ac:dyDescent="0.25">
      <c r="A1808">
        <v>4026</v>
      </c>
      <c r="B1808" s="2">
        <v>1</v>
      </c>
      <c r="C1808" s="4">
        <v>2</v>
      </c>
      <c r="E1808" s="1">
        <v>4</v>
      </c>
    </row>
    <row r="1809" spans="1:5" x14ac:dyDescent="0.25">
      <c r="A1809">
        <v>4027</v>
      </c>
      <c r="C1809" s="4">
        <v>2</v>
      </c>
      <c r="E1809" s="1">
        <v>4</v>
      </c>
    </row>
    <row r="1810" spans="1:5" x14ac:dyDescent="0.25">
      <c r="A1810">
        <v>4028</v>
      </c>
      <c r="C1810" s="4">
        <v>2</v>
      </c>
      <c r="E1810" s="1">
        <v>4</v>
      </c>
    </row>
    <row r="1811" spans="1:5" x14ac:dyDescent="0.25">
      <c r="A1811">
        <v>4029</v>
      </c>
      <c r="C1811" s="4">
        <v>2</v>
      </c>
      <c r="E1811" s="1">
        <v>4</v>
      </c>
    </row>
    <row r="1812" spans="1:5" x14ac:dyDescent="0.25">
      <c r="A1812">
        <v>4030</v>
      </c>
      <c r="C1812" s="4">
        <v>2</v>
      </c>
      <c r="E1812" s="1">
        <v>4</v>
      </c>
    </row>
    <row r="1813" spans="1:5" x14ac:dyDescent="0.25">
      <c r="A1813">
        <v>4031</v>
      </c>
      <c r="C1813" s="4">
        <v>2</v>
      </c>
      <c r="E1813" s="1">
        <v>4</v>
      </c>
    </row>
    <row r="1814" spans="1:5" x14ac:dyDescent="0.25">
      <c r="A1814">
        <v>4032</v>
      </c>
      <c r="C1814" s="4">
        <v>2</v>
      </c>
      <c r="E1814" s="1">
        <v>4</v>
      </c>
    </row>
    <row r="1815" spans="1:5" x14ac:dyDescent="0.25">
      <c r="A1815">
        <v>4033</v>
      </c>
      <c r="C1815" s="4">
        <v>2</v>
      </c>
      <c r="E1815" s="1">
        <v>4</v>
      </c>
    </row>
    <row r="1816" spans="1:5" x14ac:dyDescent="0.25">
      <c r="A1816">
        <v>4034</v>
      </c>
      <c r="C1816" s="4">
        <v>2</v>
      </c>
      <c r="D1816" s="3">
        <v>3</v>
      </c>
      <c r="E1816" s="1">
        <v>4</v>
      </c>
    </row>
    <row r="1817" spans="1:5" x14ac:dyDescent="0.25">
      <c r="A1817">
        <v>4035</v>
      </c>
      <c r="C1817" s="4">
        <v>2</v>
      </c>
      <c r="D1817" s="3">
        <v>3</v>
      </c>
      <c r="E1817" s="1">
        <v>4</v>
      </c>
    </row>
    <row r="1818" spans="1:5" x14ac:dyDescent="0.25">
      <c r="A1818">
        <v>4036</v>
      </c>
      <c r="D1818" s="3">
        <v>3</v>
      </c>
      <c r="E1818" s="1">
        <v>4</v>
      </c>
    </row>
    <row r="1819" spans="1:5" x14ac:dyDescent="0.25">
      <c r="A1819">
        <v>4037</v>
      </c>
      <c r="D1819" s="3">
        <v>3</v>
      </c>
    </row>
    <row r="1820" spans="1:5" x14ac:dyDescent="0.25">
      <c r="A1820">
        <v>4038</v>
      </c>
      <c r="D1820" s="3">
        <v>3</v>
      </c>
    </row>
    <row r="1821" spans="1:5" x14ac:dyDescent="0.25">
      <c r="A1821">
        <v>4039</v>
      </c>
      <c r="D1821" s="3">
        <v>3</v>
      </c>
    </row>
    <row r="1822" spans="1:5" x14ac:dyDescent="0.25">
      <c r="A1822">
        <v>4040</v>
      </c>
      <c r="D1822" s="3">
        <v>3</v>
      </c>
    </row>
    <row r="1823" spans="1:5" x14ac:dyDescent="0.25">
      <c r="A1823">
        <v>4041</v>
      </c>
      <c r="D1823" s="3">
        <v>3</v>
      </c>
    </row>
    <row r="1824" spans="1:5" x14ac:dyDescent="0.25">
      <c r="A1824">
        <v>4042</v>
      </c>
      <c r="D1824" s="3">
        <v>3</v>
      </c>
    </row>
    <row r="1825" spans="1:5" x14ac:dyDescent="0.25">
      <c r="A1825">
        <v>4043</v>
      </c>
      <c r="D1825" s="3">
        <v>3</v>
      </c>
    </row>
    <row r="1826" spans="1:5" x14ac:dyDescent="0.25">
      <c r="A1826">
        <v>4044</v>
      </c>
      <c r="B1826" s="2">
        <v>1</v>
      </c>
      <c r="D1826" s="3">
        <v>3</v>
      </c>
    </row>
    <row r="1827" spans="1:5" x14ac:dyDescent="0.25">
      <c r="A1827">
        <v>4045</v>
      </c>
      <c r="B1827" s="2">
        <v>1</v>
      </c>
      <c r="D1827" s="3">
        <v>3</v>
      </c>
    </row>
    <row r="1828" spans="1:5" x14ac:dyDescent="0.25">
      <c r="A1828">
        <v>4046</v>
      </c>
      <c r="B1828" s="2">
        <v>1</v>
      </c>
      <c r="D1828" s="3">
        <v>3</v>
      </c>
    </row>
    <row r="1829" spans="1:5" x14ac:dyDescent="0.25">
      <c r="A1829">
        <v>4047</v>
      </c>
      <c r="B1829" s="2">
        <v>1</v>
      </c>
      <c r="D1829" s="3">
        <v>3</v>
      </c>
    </row>
    <row r="1830" spans="1:5" x14ac:dyDescent="0.25">
      <c r="A1830">
        <v>4048</v>
      </c>
      <c r="B1830" s="2">
        <v>1</v>
      </c>
      <c r="D1830" s="3">
        <v>3</v>
      </c>
    </row>
    <row r="1831" spans="1:5" x14ac:dyDescent="0.25">
      <c r="A1831">
        <v>4049</v>
      </c>
      <c r="B1831" s="2">
        <v>1</v>
      </c>
      <c r="D1831" s="3">
        <v>3</v>
      </c>
    </row>
    <row r="1832" spans="1:5" x14ac:dyDescent="0.25">
      <c r="A1832">
        <v>4050</v>
      </c>
      <c r="B1832" s="2">
        <v>1</v>
      </c>
      <c r="D1832" s="3">
        <v>3</v>
      </c>
    </row>
    <row r="1833" spans="1:5" x14ac:dyDescent="0.25">
      <c r="A1833">
        <v>4051</v>
      </c>
      <c r="B1833" s="2">
        <v>1</v>
      </c>
    </row>
    <row r="1834" spans="1:5" x14ac:dyDescent="0.25">
      <c r="A1834">
        <v>4052</v>
      </c>
      <c r="B1834" s="2">
        <v>1</v>
      </c>
    </row>
    <row r="1835" spans="1:5" x14ac:dyDescent="0.25">
      <c r="A1835">
        <v>4053</v>
      </c>
      <c r="B1835" s="2">
        <v>1</v>
      </c>
    </row>
    <row r="1836" spans="1:5" x14ac:dyDescent="0.25">
      <c r="A1836">
        <v>4054</v>
      </c>
      <c r="B1836" s="2">
        <v>1</v>
      </c>
    </row>
    <row r="1837" spans="1:5" x14ac:dyDescent="0.25">
      <c r="A1837">
        <v>4055</v>
      </c>
      <c r="B1837" s="2">
        <v>1</v>
      </c>
      <c r="E1837" s="1">
        <v>4</v>
      </c>
    </row>
    <row r="1838" spans="1:5" x14ac:dyDescent="0.25">
      <c r="A1838">
        <v>4056</v>
      </c>
      <c r="B1838" s="2">
        <v>1</v>
      </c>
      <c r="E1838" s="1">
        <v>4</v>
      </c>
    </row>
    <row r="1839" spans="1:5" x14ac:dyDescent="0.25">
      <c r="A1839">
        <v>4057</v>
      </c>
      <c r="B1839" s="2">
        <v>1</v>
      </c>
      <c r="C1839" s="4">
        <v>2</v>
      </c>
      <c r="E1839" s="1">
        <v>4</v>
      </c>
    </row>
    <row r="1840" spans="1:5" x14ac:dyDescent="0.25">
      <c r="A1840">
        <v>4058</v>
      </c>
      <c r="B1840" s="2">
        <v>1</v>
      </c>
      <c r="C1840" s="4">
        <v>2</v>
      </c>
      <c r="E1840" s="1">
        <v>4</v>
      </c>
    </row>
    <row r="1841" spans="1:5" x14ac:dyDescent="0.25">
      <c r="A1841">
        <v>4059</v>
      </c>
      <c r="B1841" s="2">
        <v>1</v>
      </c>
      <c r="C1841" s="4">
        <v>2</v>
      </c>
      <c r="E1841" s="1">
        <v>4</v>
      </c>
    </row>
    <row r="1842" spans="1:5" x14ac:dyDescent="0.25">
      <c r="A1842">
        <v>4060</v>
      </c>
      <c r="C1842" s="4">
        <v>2</v>
      </c>
      <c r="E1842" s="1">
        <v>4</v>
      </c>
    </row>
    <row r="1843" spans="1:5" x14ac:dyDescent="0.25">
      <c r="A1843">
        <v>4061</v>
      </c>
      <c r="C1843" s="4">
        <v>2</v>
      </c>
      <c r="E1843" s="1">
        <v>4</v>
      </c>
    </row>
    <row r="1844" spans="1:5" x14ac:dyDescent="0.25">
      <c r="A1844">
        <v>4062</v>
      </c>
      <c r="C1844" s="4">
        <v>2</v>
      </c>
      <c r="E1844" s="1">
        <v>4</v>
      </c>
    </row>
    <row r="1845" spans="1:5" x14ac:dyDescent="0.25">
      <c r="A1845">
        <v>4063</v>
      </c>
      <c r="C1845" s="4">
        <v>2</v>
      </c>
      <c r="E1845" s="1">
        <v>4</v>
      </c>
    </row>
    <row r="1846" spans="1:5" x14ac:dyDescent="0.25">
      <c r="A1846">
        <v>4064</v>
      </c>
      <c r="C1846" s="4">
        <v>2</v>
      </c>
      <c r="E1846" s="1">
        <v>4</v>
      </c>
    </row>
    <row r="1847" spans="1:5" x14ac:dyDescent="0.25">
      <c r="A1847">
        <v>4065</v>
      </c>
      <c r="C1847" s="4">
        <v>2</v>
      </c>
      <c r="E1847" s="1">
        <v>4</v>
      </c>
    </row>
    <row r="1848" spans="1:5" x14ac:dyDescent="0.25">
      <c r="A1848">
        <v>4066</v>
      </c>
      <c r="C1848" s="4">
        <v>2</v>
      </c>
      <c r="D1848" s="3">
        <v>3</v>
      </c>
      <c r="E1848" s="1">
        <v>4</v>
      </c>
    </row>
    <row r="1849" spans="1:5" x14ac:dyDescent="0.25">
      <c r="A1849">
        <v>4067</v>
      </c>
      <c r="C1849" s="4">
        <v>2</v>
      </c>
      <c r="D1849" s="3">
        <v>3</v>
      </c>
      <c r="E1849" s="1">
        <v>4</v>
      </c>
    </row>
    <row r="1850" spans="1:5" x14ac:dyDescent="0.25">
      <c r="A1850">
        <v>4068</v>
      </c>
      <c r="C1850" s="4">
        <v>2</v>
      </c>
      <c r="D1850" s="3">
        <v>3</v>
      </c>
      <c r="E1850" s="1">
        <v>4</v>
      </c>
    </row>
    <row r="1851" spans="1:5" x14ac:dyDescent="0.25">
      <c r="A1851">
        <v>4069</v>
      </c>
      <c r="C1851" s="4">
        <v>2</v>
      </c>
      <c r="D1851" s="3">
        <v>3</v>
      </c>
      <c r="E1851" s="1">
        <v>4</v>
      </c>
    </row>
    <row r="1852" spans="1:5" x14ac:dyDescent="0.25">
      <c r="A1852">
        <v>4070</v>
      </c>
      <c r="D1852" s="3">
        <v>3</v>
      </c>
      <c r="E1852" s="1">
        <v>4</v>
      </c>
    </row>
    <row r="1853" spans="1:5" x14ac:dyDescent="0.25">
      <c r="A1853">
        <v>4071</v>
      </c>
      <c r="D1853" s="3">
        <v>3</v>
      </c>
    </row>
    <row r="1854" spans="1:5" x14ac:dyDescent="0.25">
      <c r="A1854">
        <v>4072</v>
      </c>
      <c r="D1854" s="3">
        <v>3</v>
      </c>
    </row>
    <row r="1855" spans="1:5" x14ac:dyDescent="0.25">
      <c r="A1855">
        <v>4073</v>
      </c>
      <c r="D1855" s="3">
        <v>3</v>
      </c>
    </row>
    <row r="1856" spans="1:5" x14ac:dyDescent="0.25">
      <c r="A1856">
        <v>4074</v>
      </c>
      <c r="D1856" s="3">
        <v>3</v>
      </c>
    </row>
    <row r="1857" spans="1:5" x14ac:dyDescent="0.25">
      <c r="A1857">
        <v>4075</v>
      </c>
      <c r="B1857" s="2">
        <v>1</v>
      </c>
      <c r="D1857" s="3">
        <v>3</v>
      </c>
    </row>
    <row r="1858" spans="1:5" x14ac:dyDescent="0.25">
      <c r="A1858">
        <v>4076</v>
      </c>
      <c r="B1858" s="2">
        <v>1</v>
      </c>
      <c r="D1858" s="3">
        <v>3</v>
      </c>
    </row>
    <row r="1859" spans="1:5" x14ac:dyDescent="0.25">
      <c r="A1859">
        <v>4077</v>
      </c>
      <c r="B1859" s="2">
        <v>1</v>
      </c>
      <c r="D1859" s="3">
        <v>3</v>
      </c>
    </row>
    <row r="1860" spans="1:5" x14ac:dyDescent="0.25">
      <c r="A1860">
        <v>4078</v>
      </c>
      <c r="B1860" s="2">
        <v>1</v>
      </c>
      <c r="D1860" s="3">
        <v>3</v>
      </c>
    </row>
    <row r="1861" spans="1:5" x14ac:dyDescent="0.25">
      <c r="A1861">
        <v>4079</v>
      </c>
      <c r="B1861" s="2">
        <v>1</v>
      </c>
      <c r="D1861" s="3">
        <v>3</v>
      </c>
    </row>
    <row r="1862" spans="1:5" x14ac:dyDescent="0.25">
      <c r="A1862">
        <v>4080</v>
      </c>
      <c r="B1862" s="2">
        <v>1</v>
      </c>
      <c r="D1862" s="3">
        <v>3</v>
      </c>
    </row>
    <row r="1863" spans="1:5" x14ac:dyDescent="0.25">
      <c r="A1863">
        <v>4081</v>
      </c>
      <c r="B1863" s="2">
        <v>1</v>
      </c>
      <c r="D1863" s="3">
        <v>3</v>
      </c>
    </row>
    <row r="1864" spans="1:5" x14ac:dyDescent="0.25">
      <c r="A1864">
        <v>4082</v>
      </c>
      <c r="B1864" s="2">
        <v>1</v>
      </c>
      <c r="D1864" s="3">
        <v>3</v>
      </c>
    </row>
    <row r="1865" spans="1:5" x14ac:dyDescent="0.25">
      <c r="A1865">
        <v>4083</v>
      </c>
      <c r="B1865" s="2">
        <v>1</v>
      </c>
      <c r="D1865" s="3">
        <v>3</v>
      </c>
    </row>
    <row r="1866" spans="1:5" x14ac:dyDescent="0.25">
      <c r="A1866">
        <v>4084</v>
      </c>
      <c r="B1866" s="2">
        <v>1</v>
      </c>
    </row>
    <row r="1867" spans="1:5" x14ac:dyDescent="0.25">
      <c r="A1867">
        <v>4085</v>
      </c>
      <c r="B1867" s="2">
        <v>1</v>
      </c>
    </row>
    <row r="1868" spans="1:5" x14ac:dyDescent="0.25">
      <c r="A1868">
        <v>4086</v>
      </c>
      <c r="B1868" s="2">
        <v>1</v>
      </c>
      <c r="E1868" s="1">
        <v>4</v>
      </c>
    </row>
    <row r="1869" spans="1:5" x14ac:dyDescent="0.25">
      <c r="A1869">
        <v>4087</v>
      </c>
      <c r="B1869" s="2">
        <v>1</v>
      </c>
      <c r="E1869" s="1">
        <v>4</v>
      </c>
    </row>
    <row r="1870" spans="1:5" x14ac:dyDescent="0.25">
      <c r="A1870">
        <v>4088</v>
      </c>
      <c r="B1870" s="2">
        <v>1</v>
      </c>
      <c r="E1870" s="1">
        <v>4</v>
      </c>
    </row>
    <row r="1871" spans="1:5" x14ac:dyDescent="0.25">
      <c r="A1871">
        <v>4089</v>
      </c>
      <c r="B1871" s="2">
        <v>1</v>
      </c>
      <c r="E1871" s="1">
        <v>4</v>
      </c>
    </row>
    <row r="1872" spans="1:5" x14ac:dyDescent="0.25">
      <c r="A1872">
        <v>4090</v>
      </c>
      <c r="E1872" s="1">
        <v>4</v>
      </c>
    </row>
    <row r="1873" spans="1:5" x14ac:dyDescent="0.25">
      <c r="A1873">
        <v>4091</v>
      </c>
      <c r="E1873" s="1">
        <v>4</v>
      </c>
    </row>
    <row r="1874" spans="1:5" x14ac:dyDescent="0.25">
      <c r="A1874">
        <v>4092</v>
      </c>
      <c r="C1874" s="4">
        <v>2</v>
      </c>
      <c r="E1874" s="1">
        <v>4</v>
      </c>
    </row>
    <row r="1875" spans="1:5" x14ac:dyDescent="0.25">
      <c r="A1875">
        <v>4093</v>
      </c>
      <c r="C1875" s="4">
        <v>2</v>
      </c>
      <c r="E1875" s="1">
        <v>4</v>
      </c>
    </row>
    <row r="1876" spans="1:5" x14ac:dyDescent="0.25">
      <c r="A1876">
        <v>4094</v>
      </c>
      <c r="C1876" s="4">
        <v>2</v>
      </c>
      <c r="E1876" s="1">
        <v>4</v>
      </c>
    </row>
    <row r="1877" spans="1:5" x14ac:dyDescent="0.25">
      <c r="A1877">
        <v>4095</v>
      </c>
      <c r="C1877" s="4">
        <v>2</v>
      </c>
      <c r="E1877" s="1">
        <v>4</v>
      </c>
    </row>
    <row r="1878" spans="1:5" x14ac:dyDescent="0.25">
      <c r="A1878">
        <v>4096</v>
      </c>
      <c r="C1878" s="4">
        <v>2</v>
      </c>
      <c r="E1878" s="1">
        <v>4</v>
      </c>
    </row>
    <row r="1879" spans="1:5" x14ac:dyDescent="0.25">
      <c r="A1879">
        <v>4097</v>
      </c>
      <c r="C1879" s="4">
        <v>2</v>
      </c>
      <c r="E1879" s="1">
        <v>4</v>
      </c>
    </row>
    <row r="1880" spans="1:5" x14ac:dyDescent="0.25">
      <c r="A1880">
        <v>4098</v>
      </c>
      <c r="C1880" s="4">
        <v>2</v>
      </c>
      <c r="E1880" s="1">
        <v>4</v>
      </c>
    </row>
    <row r="1881" spans="1:5" x14ac:dyDescent="0.25">
      <c r="A1881">
        <v>4099</v>
      </c>
      <c r="C1881" s="4">
        <v>2</v>
      </c>
      <c r="D1881" s="3">
        <v>3</v>
      </c>
      <c r="E1881" s="1">
        <v>4</v>
      </c>
    </row>
    <row r="1882" spans="1:5" x14ac:dyDescent="0.25">
      <c r="A1882">
        <v>4100</v>
      </c>
      <c r="C1882" s="4">
        <v>2</v>
      </c>
      <c r="D1882" s="3">
        <v>3</v>
      </c>
      <c r="E1882" s="1">
        <v>4</v>
      </c>
    </row>
    <row r="1883" spans="1:5" x14ac:dyDescent="0.25">
      <c r="A1883">
        <v>4101</v>
      </c>
      <c r="C1883" s="4">
        <v>2</v>
      </c>
      <c r="D1883" s="3">
        <v>3</v>
      </c>
      <c r="E1883" s="1">
        <v>4</v>
      </c>
    </row>
    <row r="1884" spans="1:5" x14ac:dyDescent="0.25">
      <c r="A1884">
        <v>4102</v>
      </c>
      <c r="C1884" s="4">
        <v>2</v>
      </c>
      <c r="D1884" s="3">
        <v>3</v>
      </c>
      <c r="E1884" s="1">
        <v>4</v>
      </c>
    </row>
    <row r="1885" spans="1:5" x14ac:dyDescent="0.25">
      <c r="A1885">
        <v>4103</v>
      </c>
      <c r="C1885" s="4">
        <v>2</v>
      </c>
      <c r="D1885" s="3">
        <v>3</v>
      </c>
    </row>
    <row r="1886" spans="1:5" x14ac:dyDescent="0.25">
      <c r="A1886">
        <v>4104</v>
      </c>
      <c r="C1886" s="4">
        <v>2</v>
      </c>
      <c r="D1886" s="3">
        <v>3</v>
      </c>
    </row>
    <row r="1887" spans="1:5" x14ac:dyDescent="0.25">
      <c r="A1887">
        <v>4105</v>
      </c>
      <c r="D1887" s="3">
        <v>3</v>
      </c>
    </row>
    <row r="1888" spans="1:5" x14ac:dyDescent="0.25">
      <c r="A1888">
        <v>4106</v>
      </c>
      <c r="D1888" s="3">
        <v>3</v>
      </c>
    </row>
    <row r="1889" spans="1:5" x14ac:dyDescent="0.25">
      <c r="A1889">
        <v>4107</v>
      </c>
      <c r="D1889" s="3">
        <v>3</v>
      </c>
    </row>
    <row r="1890" spans="1:5" x14ac:dyDescent="0.25">
      <c r="A1890">
        <v>4108</v>
      </c>
      <c r="D1890" s="3">
        <v>3</v>
      </c>
    </row>
    <row r="1891" spans="1:5" x14ac:dyDescent="0.25">
      <c r="A1891">
        <v>4109</v>
      </c>
      <c r="D1891" s="3">
        <v>3</v>
      </c>
    </row>
    <row r="1892" spans="1:5" x14ac:dyDescent="0.25">
      <c r="A1892">
        <v>4110</v>
      </c>
      <c r="B1892" s="2">
        <v>1</v>
      </c>
      <c r="D1892" s="3">
        <v>3</v>
      </c>
    </row>
    <row r="1893" spans="1:5" x14ac:dyDescent="0.25">
      <c r="A1893">
        <v>4111</v>
      </c>
      <c r="B1893" s="2">
        <v>1</v>
      </c>
      <c r="D1893" s="3">
        <v>3</v>
      </c>
    </row>
    <row r="1894" spans="1:5" x14ac:dyDescent="0.25">
      <c r="A1894">
        <v>4112</v>
      </c>
      <c r="B1894" s="2">
        <v>1</v>
      </c>
      <c r="D1894" s="3">
        <v>3</v>
      </c>
    </row>
    <row r="1895" spans="1:5" x14ac:dyDescent="0.25">
      <c r="A1895">
        <v>4113</v>
      </c>
      <c r="B1895" s="2">
        <v>1</v>
      </c>
      <c r="D1895" s="3">
        <v>3</v>
      </c>
    </row>
    <row r="1896" spans="1:5" x14ac:dyDescent="0.25">
      <c r="A1896">
        <v>4114</v>
      </c>
      <c r="B1896" s="2">
        <v>1</v>
      </c>
      <c r="D1896" s="3">
        <v>3</v>
      </c>
    </row>
    <row r="1897" spans="1:5" x14ac:dyDescent="0.25">
      <c r="A1897">
        <v>4115</v>
      </c>
      <c r="B1897" s="2">
        <v>1</v>
      </c>
      <c r="D1897" s="3">
        <v>3</v>
      </c>
    </row>
    <row r="1898" spans="1:5" x14ac:dyDescent="0.25">
      <c r="A1898">
        <v>4116</v>
      </c>
      <c r="B1898" s="2">
        <v>1</v>
      </c>
    </row>
    <row r="1899" spans="1:5" x14ac:dyDescent="0.25">
      <c r="A1899">
        <v>4117</v>
      </c>
      <c r="B1899" s="2">
        <v>1</v>
      </c>
    </row>
    <row r="1900" spans="1:5" x14ac:dyDescent="0.25">
      <c r="A1900">
        <v>4118</v>
      </c>
      <c r="B1900" s="2">
        <v>1</v>
      </c>
    </row>
    <row r="1901" spans="1:5" x14ac:dyDescent="0.25">
      <c r="A1901">
        <v>4119</v>
      </c>
      <c r="B1901" s="2">
        <v>1</v>
      </c>
      <c r="E1901" s="1">
        <v>4</v>
      </c>
    </row>
    <row r="1902" spans="1:5" x14ac:dyDescent="0.25">
      <c r="A1902">
        <v>4120</v>
      </c>
      <c r="B1902" s="2">
        <v>1</v>
      </c>
      <c r="E1902" s="1">
        <v>4</v>
      </c>
    </row>
    <row r="1903" spans="1:5" x14ac:dyDescent="0.25">
      <c r="A1903">
        <v>4121</v>
      </c>
      <c r="B1903" s="2">
        <v>1</v>
      </c>
      <c r="E1903" s="1">
        <v>4</v>
      </c>
    </row>
    <row r="1904" spans="1:5" x14ac:dyDescent="0.25">
      <c r="A1904">
        <v>4122</v>
      </c>
      <c r="B1904" s="2">
        <v>1</v>
      </c>
      <c r="E1904" s="1">
        <v>4</v>
      </c>
    </row>
    <row r="1905" spans="1:5" x14ac:dyDescent="0.25">
      <c r="A1905">
        <v>4123</v>
      </c>
      <c r="B1905" s="2">
        <v>1</v>
      </c>
      <c r="E1905" s="1">
        <v>4</v>
      </c>
    </row>
    <row r="1906" spans="1:5" x14ac:dyDescent="0.25">
      <c r="A1906">
        <v>4124</v>
      </c>
      <c r="B1906" s="2">
        <v>1</v>
      </c>
      <c r="E1906" s="1">
        <v>4</v>
      </c>
    </row>
    <row r="1907" spans="1:5" x14ac:dyDescent="0.25">
      <c r="A1907">
        <v>4125</v>
      </c>
      <c r="E1907" s="1">
        <v>4</v>
      </c>
    </row>
    <row r="1908" spans="1:5" x14ac:dyDescent="0.25">
      <c r="A1908">
        <v>4126</v>
      </c>
      <c r="E1908" s="1">
        <v>4</v>
      </c>
    </row>
    <row r="1909" spans="1:5" x14ac:dyDescent="0.25">
      <c r="A1909">
        <v>4127</v>
      </c>
      <c r="C1909" s="4">
        <v>2</v>
      </c>
      <c r="E1909" s="1">
        <v>4</v>
      </c>
    </row>
    <row r="1910" spans="1:5" x14ac:dyDescent="0.25">
      <c r="A1910">
        <v>4128</v>
      </c>
      <c r="C1910" s="4">
        <v>2</v>
      </c>
      <c r="E1910" s="1">
        <v>4</v>
      </c>
    </row>
    <row r="1911" spans="1:5" x14ac:dyDescent="0.25">
      <c r="A1911">
        <v>4129</v>
      </c>
      <c r="C1911" s="4">
        <v>2</v>
      </c>
      <c r="E1911" s="1">
        <v>4</v>
      </c>
    </row>
    <row r="1912" spans="1:5" x14ac:dyDescent="0.25">
      <c r="A1912">
        <v>4130</v>
      </c>
      <c r="C1912" s="4">
        <v>2</v>
      </c>
      <c r="E1912" s="1">
        <v>4</v>
      </c>
    </row>
    <row r="1913" spans="1:5" x14ac:dyDescent="0.25">
      <c r="A1913">
        <v>4131</v>
      </c>
      <c r="C1913" s="4">
        <v>2</v>
      </c>
      <c r="E1913" s="1">
        <v>4</v>
      </c>
    </row>
    <row r="1914" spans="1:5" x14ac:dyDescent="0.25">
      <c r="A1914">
        <v>4132</v>
      </c>
      <c r="C1914" s="4">
        <v>2</v>
      </c>
      <c r="D1914" s="3">
        <v>3</v>
      </c>
      <c r="E1914" s="1">
        <v>4</v>
      </c>
    </row>
    <row r="1915" spans="1:5" x14ac:dyDescent="0.25">
      <c r="A1915">
        <v>4133</v>
      </c>
      <c r="C1915" s="4">
        <v>2</v>
      </c>
      <c r="D1915" s="3">
        <v>3</v>
      </c>
      <c r="E1915" s="1">
        <v>4</v>
      </c>
    </row>
    <row r="1916" spans="1:5" x14ac:dyDescent="0.25">
      <c r="A1916">
        <v>4134</v>
      </c>
      <c r="C1916" s="4">
        <v>2</v>
      </c>
      <c r="D1916" s="3">
        <v>3</v>
      </c>
      <c r="E1916" s="1">
        <v>4</v>
      </c>
    </row>
    <row r="1917" spans="1:5" x14ac:dyDescent="0.25">
      <c r="A1917">
        <v>4135</v>
      </c>
      <c r="C1917" s="4">
        <v>2</v>
      </c>
      <c r="D1917" s="3">
        <v>3</v>
      </c>
    </row>
    <row r="1918" spans="1:5" x14ac:dyDescent="0.25">
      <c r="A1918">
        <v>4136</v>
      </c>
      <c r="C1918" s="4">
        <v>2</v>
      </c>
      <c r="D1918" s="3">
        <v>3</v>
      </c>
    </row>
    <row r="1919" spans="1:5" x14ac:dyDescent="0.25">
      <c r="A1919">
        <v>4137</v>
      </c>
      <c r="C1919" s="4">
        <v>2</v>
      </c>
      <c r="D1919" s="3">
        <v>3</v>
      </c>
    </row>
    <row r="1920" spans="1:5" x14ac:dyDescent="0.25">
      <c r="A1920">
        <v>4138</v>
      </c>
      <c r="C1920" s="4">
        <v>2</v>
      </c>
      <c r="D1920" s="3">
        <v>3</v>
      </c>
    </row>
    <row r="1921" spans="1:5" x14ac:dyDescent="0.25">
      <c r="A1921">
        <v>4139</v>
      </c>
      <c r="C1921" s="4">
        <v>2</v>
      </c>
      <c r="D1921" s="3">
        <v>3</v>
      </c>
    </row>
    <row r="1922" spans="1:5" x14ac:dyDescent="0.25">
      <c r="A1922">
        <v>4140</v>
      </c>
      <c r="C1922" s="4">
        <v>2</v>
      </c>
      <c r="D1922" s="3">
        <v>3</v>
      </c>
    </row>
    <row r="1923" spans="1:5" x14ac:dyDescent="0.25">
      <c r="A1923">
        <v>4141</v>
      </c>
      <c r="C1923" s="4">
        <v>2</v>
      </c>
      <c r="D1923" s="3">
        <v>3</v>
      </c>
    </row>
    <row r="1924" spans="1:5" x14ac:dyDescent="0.25">
      <c r="A1924">
        <v>4142</v>
      </c>
      <c r="D1924" s="3">
        <v>3</v>
      </c>
    </row>
    <row r="1925" spans="1:5" x14ac:dyDescent="0.25">
      <c r="A1925">
        <v>4143</v>
      </c>
      <c r="D1925" s="3">
        <v>3</v>
      </c>
    </row>
    <row r="1926" spans="1:5" x14ac:dyDescent="0.25">
      <c r="A1926">
        <v>4144</v>
      </c>
      <c r="B1926" s="2">
        <v>1</v>
      </c>
      <c r="D1926" s="3">
        <v>3</v>
      </c>
    </row>
    <row r="1927" spans="1:5" x14ac:dyDescent="0.25">
      <c r="A1927">
        <v>4145</v>
      </c>
      <c r="B1927" s="2">
        <v>1</v>
      </c>
      <c r="D1927" s="3">
        <v>3</v>
      </c>
    </row>
    <row r="1928" spans="1:5" x14ac:dyDescent="0.25">
      <c r="A1928">
        <v>4146</v>
      </c>
      <c r="B1928" s="2">
        <v>1</v>
      </c>
      <c r="D1928" s="3">
        <v>3</v>
      </c>
    </row>
    <row r="1929" spans="1:5" x14ac:dyDescent="0.25">
      <c r="A1929">
        <v>4147</v>
      </c>
      <c r="B1929" s="2">
        <v>1</v>
      </c>
      <c r="D1929" s="3">
        <v>3</v>
      </c>
    </row>
    <row r="1930" spans="1:5" x14ac:dyDescent="0.25">
      <c r="A1930">
        <v>4148</v>
      </c>
      <c r="B1930" s="2">
        <v>1</v>
      </c>
      <c r="D1930" s="3">
        <v>3</v>
      </c>
    </row>
    <row r="1931" spans="1:5" x14ac:dyDescent="0.25">
      <c r="A1931">
        <v>4149</v>
      </c>
      <c r="B1931" s="2">
        <v>1</v>
      </c>
    </row>
    <row r="1932" spans="1:5" x14ac:dyDescent="0.25">
      <c r="A1932">
        <v>4150</v>
      </c>
      <c r="B1932" s="2">
        <v>1</v>
      </c>
    </row>
    <row r="1933" spans="1:5" x14ac:dyDescent="0.25">
      <c r="A1933">
        <v>4151</v>
      </c>
      <c r="B1933" s="2">
        <v>1</v>
      </c>
    </row>
    <row r="1934" spans="1:5" x14ac:dyDescent="0.25">
      <c r="A1934">
        <v>4152</v>
      </c>
      <c r="B1934" s="2">
        <v>1</v>
      </c>
      <c r="E1934" s="1">
        <v>4</v>
      </c>
    </row>
    <row r="1935" spans="1:5" x14ac:dyDescent="0.25">
      <c r="A1935">
        <v>4153</v>
      </c>
      <c r="B1935" s="2">
        <v>1</v>
      </c>
      <c r="E1935" s="1">
        <v>4</v>
      </c>
    </row>
    <row r="1936" spans="1:5" x14ac:dyDescent="0.25">
      <c r="A1936">
        <v>4154</v>
      </c>
      <c r="B1936" s="2">
        <v>1</v>
      </c>
      <c r="E1936" s="1">
        <v>4</v>
      </c>
    </row>
    <row r="1937" spans="1:5" x14ac:dyDescent="0.25">
      <c r="A1937">
        <v>4155</v>
      </c>
      <c r="B1937" s="2">
        <v>1</v>
      </c>
      <c r="E1937" s="1">
        <v>4</v>
      </c>
    </row>
    <row r="1938" spans="1:5" x14ac:dyDescent="0.25">
      <c r="A1938">
        <v>4156</v>
      </c>
      <c r="B1938" s="2">
        <v>1</v>
      </c>
      <c r="E1938" s="1">
        <v>4</v>
      </c>
    </row>
    <row r="1939" spans="1:5" x14ac:dyDescent="0.25">
      <c r="A1939">
        <v>4157</v>
      </c>
      <c r="B1939" s="2">
        <v>1</v>
      </c>
      <c r="E1939" s="1">
        <v>4</v>
      </c>
    </row>
    <row r="1940" spans="1:5" x14ac:dyDescent="0.25">
      <c r="A1940">
        <v>4158</v>
      </c>
      <c r="B1940" s="2">
        <v>1</v>
      </c>
      <c r="E1940" s="1">
        <v>4</v>
      </c>
    </row>
    <row r="1941" spans="1:5" x14ac:dyDescent="0.25">
      <c r="A1941">
        <v>4159</v>
      </c>
      <c r="B1941" s="2">
        <v>1</v>
      </c>
      <c r="E1941" s="1">
        <v>4</v>
      </c>
    </row>
    <row r="1942" spans="1:5" x14ac:dyDescent="0.25">
      <c r="A1942">
        <v>4160</v>
      </c>
      <c r="E1942" s="1">
        <v>4</v>
      </c>
    </row>
    <row r="1943" spans="1:5" x14ac:dyDescent="0.25">
      <c r="A1943">
        <v>4161</v>
      </c>
      <c r="E1943" s="1">
        <v>4</v>
      </c>
    </row>
    <row r="1944" spans="1:5" x14ac:dyDescent="0.25">
      <c r="A1944">
        <v>4162</v>
      </c>
      <c r="E1944" s="1">
        <v>4</v>
      </c>
    </row>
    <row r="1945" spans="1:5" x14ac:dyDescent="0.25">
      <c r="A1945">
        <v>4163</v>
      </c>
      <c r="E1945" s="1">
        <v>4</v>
      </c>
    </row>
    <row r="1946" spans="1:5" x14ac:dyDescent="0.25">
      <c r="A1946">
        <v>4164</v>
      </c>
      <c r="E1946" s="1">
        <v>4</v>
      </c>
    </row>
    <row r="1947" spans="1:5" x14ac:dyDescent="0.25">
      <c r="A1947">
        <v>4165</v>
      </c>
      <c r="C1947" s="4">
        <v>2</v>
      </c>
      <c r="E1947" s="1">
        <v>4</v>
      </c>
    </row>
    <row r="1948" spans="1:5" x14ac:dyDescent="0.25">
      <c r="A1948">
        <v>4166</v>
      </c>
      <c r="C1948" s="4">
        <v>2</v>
      </c>
      <c r="D1948" s="3">
        <v>3</v>
      </c>
      <c r="E1948" s="1">
        <v>4</v>
      </c>
    </row>
    <row r="1949" spans="1:5" x14ac:dyDescent="0.25">
      <c r="A1949">
        <v>4167</v>
      </c>
      <c r="C1949" s="4">
        <v>2</v>
      </c>
      <c r="D1949" s="3">
        <v>3</v>
      </c>
      <c r="E1949" s="1">
        <v>4</v>
      </c>
    </row>
    <row r="1950" spans="1:5" x14ac:dyDescent="0.25">
      <c r="A1950">
        <v>4168</v>
      </c>
      <c r="C1950" s="4">
        <v>2</v>
      </c>
      <c r="D1950" s="3">
        <v>3</v>
      </c>
    </row>
    <row r="1951" spans="1:5" x14ac:dyDescent="0.25">
      <c r="A1951">
        <v>4169</v>
      </c>
      <c r="C1951" s="4">
        <v>2</v>
      </c>
      <c r="D1951" s="3">
        <v>3</v>
      </c>
    </row>
    <row r="1952" spans="1:5" x14ac:dyDescent="0.25">
      <c r="A1952">
        <v>4170</v>
      </c>
      <c r="C1952" s="4">
        <v>2</v>
      </c>
      <c r="D1952" s="3">
        <v>3</v>
      </c>
    </row>
    <row r="1953" spans="1:4" x14ac:dyDescent="0.25">
      <c r="A1953">
        <v>4171</v>
      </c>
      <c r="C1953" s="4">
        <v>2</v>
      </c>
      <c r="D1953" s="3">
        <v>3</v>
      </c>
    </row>
    <row r="1954" spans="1:4" x14ac:dyDescent="0.25">
      <c r="A1954">
        <v>4172</v>
      </c>
      <c r="C1954" s="4">
        <v>2</v>
      </c>
      <c r="D1954" s="3">
        <v>3</v>
      </c>
    </row>
    <row r="1955" spans="1:4" x14ac:dyDescent="0.25">
      <c r="A1955">
        <v>4173</v>
      </c>
      <c r="C1955" s="4">
        <v>2</v>
      </c>
      <c r="D1955" s="3">
        <v>3</v>
      </c>
    </row>
    <row r="1956" spans="1:4" x14ac:dyDescent="0.25">
      <c r="A1956">
        <v>4174</v>
      </c>
      <c r="C1956" s="4">
        <v>2</v>
      </c>
      <c r="D1956" s="3">
        <v>3</v>
      </c>
    </row>
    <row r="1957" spans="1:4" x14ac:dyDescent="0.25">
      <c r="A1957">
        <v>4175</v>
      </c>
      <c r="C1957" s="4">
        <v>2</v>
      </c>
      <c r="D1957" s="3">
        <v>3</v>
      </c>
    </row>
    <row r="1958" spans="1:4" x14ac:dyDescent="0.25">
      <c r="A1958">
        <v>4176</v>
      </c>
      <c r="C1958" s="4">
        <v>2</v>
      </c>
      <c r="D1958" s="3">
        <v>3</v>
      </c>
    </row>
    <row r="1959" spans="1:4" x14ac:dyDescent="0.25">
      <c r="A1959">
        <v>4177</v>
      </c>
      <c r="C1959" s="4">
        <v>2</v>
      </c>
      <c r="D1959" s="3">
        <v>3</v>
      </c>
    </row>
    <row r="1960" spans="1:4" x14ac:dyDescent="0.25">
      <c r="A1960">
        <v>4178</v>
      </c>
      <c r="C1960" s="4">
        <v>2</v>
      </c>
      <c r="D1960" s="3">
        <v>3</v>
      </c>
    </row>
    <row r="1961" spans="1:4" x14ac:dyDescent="0.25">
      <c r="A1961">
        <v>4179</v>
      </c>
      <c r="C1961" s="4">
        <v>2</v>
      </c>
      <c r="D1961" s="3">
        <v>3</v>
      </c>
    </row>
    <row r="1962" spans="1:4" x14ac:dyDescent="0.25">
      <c r="A1962">
        <v>4180</v>
      </c>
      <c r="D1962" s="3">
        <v>3</v>
      </c>
    </row>
    <row r="1963" spans="1:4" x14ac:dyDescent="0.25">
      <c r="A1963">
        <v>4181</v>
      </c>
      <c r="D1963" s="3">
        <v>3</v>
      </c>
    </row>
    <row r="1964" spans="1:4" x14ac:dyDescent="0.25">
      <c r="A1964">
        <v>4182</v>
      </c>
      <c r="D1964" s="3">
        <v>3</v>
      </c>
    </row>
    <row r="1965" spans="1:4" x14ac:dyDescent="0.25">
      <c r="A1965">
        <v>4183</v>
      </c>
      <c r="B1965" s="2">
        <v>1</v>
      </c>
      <c r="D1965" s="3">
        <v>3</v>
      </c>
    </row>
    <row r="1966" spans="1:4" x14ac:dyDescent="0.25">
      <c r="A1966">
        <v>4184</v>
      </c>
      <c r="B1966" s="2">
        <v>1</v>
      </c>
      <c r="D1966" s="3">
        <v>3</v>
      </c>
    </row>
    <row r="1967" spans="1:4" x14ac:dyDescent="0.25">
      <c r="A1967">
        <v>4185</v>
      </c>
      <c r="B1967" s="2">
        <v>1</v>
      </c>
    </row>
    <row r="1968" spans="1:4" x14ac:dyDescent="0.25">
      <c r="A1968">
        <v>4186</v>
      </c>
      <c r="B1968" s="2">
        <v>1</v>
      </c>
    </row>
    <row r="1969" spans="1:5" x14ac:dyDescent="0.25">
      <c r="A1969">
        <v>4187</v>
      </c>
      <c r="B1969" s="2">
        <v>1</v>
      </c>
      <c r="E1969" s="1">
        <v>4</v>
      </c>
    </row>
    <row r="1970" spans="1:5" x14ac:dyDescent="0.25">
      <c r="A1970">
        <v>4188</v>
      </c>
      <c r="B1970" s="2">
        <v>1</v>
      </c>
      <c r="E1970" s="1">
        <v>4</v>
      </c>
    </row>
    <row r="1971" spans="1:5" x14ac:dyDescent="0.25">
      <c r="A1971">
        <v>4189</v>
      </c>
      <c r="B1971" s="2">
        <v>1</v>
      </c>
      <c r="E1971" s="1">
        <v>4</v>
      </c>
    </row>
    <row r="1972" spans="1:5" x14ac:dyDescent="0.25">
      <c r="A1972">
        <v>4190</v>
      </c>
      <c r="B1972" s="2">
        <v>1</v>
      </c>
      <c r="E1972" s="1">
        <v>4</v>
      </c>
    </row>
    <row r="1973" spans="1:5" x14ac:dyDescent="0.25">
      <c r="A1973">
        <v>4191</v>
      </c>
      <c r="B1973" s="2">
        <v>1</v>
      </c>
      <c r="E1973" s="1">
        <v>4</v>
      </c>
    </row>
    <row r="1974" spans="1:5" x14ac:dyDescent="0.25">
      <c r="A1974">
        <v>4192</v>
      </c>
      <c r="B1974" s="2">
        <v>1</v>
      </c>
      <c r="E1974" s="1">
        <v>4</v>
      </c>
    </row>
    <row r="1975" spans="1:5" x14ac:dyDescent="0.25">
      <c r="A1975">
        <v>4193</v>
      </c>
      <c r="B1975" s="2">
        <v>1</v>
      </c>
      <c r="E1975" s="1">
        <v>4</v>
      </c>
    </row>
    <row r="1976" spans="1:5" x14ac:dyDescent="0.25">
      <c r="A1976">
        <v>4194</v>
      </c>
      <c r="B1976" s="2">
        <v>1</v>
      </c>
      <c r="E1976" s="1">
        <v>4</v>
      </c>
    </row>
    <row r="1977" spans="1:5" x14ac:dyDescent="0.25">
      <c r="A1977">
        <v>4195</v>
      </c>
      <c r="B1977" s="2">
        <v>1</v>
      </c>
      <c r="E1977" s="1">
        <v>4</v>
      </c>
    </row>
    <row r="1978" spans="1:5" x14ac:dyDescent="0.25">
      <c r="A1978">
        <v>4196</v>
      </c>
      <c r="B1978" s="2">
        <v>1</v>
      </c>
      <c r="E1978" s="1">
        <v>4</v>
      </c>
    </row>
    <row r="1979" spans="1:5" x14ac:dyDescent="0.25">
      <c r="A1979">
        <v>4197</v>
      </c>
      <c r="B1979" s="2">
        <v>1</v>
      </c>
      <c r="E1979" s="1">
        <v>4</v>
      </c>
    </row>
    <row r="1980" spans="1:5" x14ac:dyDescent="0.25">
      <c r="A1980">
        <v>4198</v>
      </c>
      <c r="E1980" s="1">
        <v>4</v>
      </c>
    </row>
    <row r="1981" spans="1:5" x14ac:dyDescent="0.25">
      <c r="A1981">
        <v>4199</v>
      </c>
      <c r="E1981" s="1">
        <v>4</v>
      </c>
    </row>
    <row r="1982" spans="1:5" x14ac:dyDescent="0.25">
      <c r="A1982">
        <v>4200</v>
      </c>
      <c r="E1982" s="1">
        <v>4</v>
      </c>
    </row>
    <row r="1983" spans="1:5" x14ac:dyDescent="0.25">
      <c r="A1983">
        <v>4201</v>
      </c>
      <c r="C1983" s="4">
        <v>2</v>
      </c>
      <c r="E1983" s="1">
        <v>4</v>
      </c>
    </row>
    <row r="1984" spans="1:5" x14ac:dyDescent="0.25">
      <c r="A1984">
        <v>4202</v>
      </c>
      <c r="C1984" s="4">
        <v>2</v>
      </c>
      <c r="E1984" s="1">
        <v>4</v>
      </c>
    </row>
    <row r="1985" spans="1:5" x14ac:dyDescent="0.25">
      <c r="A1985">
        <v>4203</v>
      </c>
      <c r="C1985" s="4">
        <v>2</v>
      </c>
      <c r="D1985" s="3">
        <v>3</v>
      </c>
      <c r="E1985" s="1">
        <v>4</v>
      </c>
    </row>
    <row r="1986" spans="1:5" x14ac:dyDescent="0.25">
      <c r="A1986">
        <v>4204</v>
      </c>
      <c r="C1986" s="4">
        <v>2</v>
      </c>
      <c r="D1986" s="3">
        <v>3</v>
      </c>
      <c r="E1986" s="1">
        <v>4</v>
      </c>
    </row>
    <row r="1987" spans="1:5" x14ac:dyDescent="0.25">
      <c r="A1987">
        <v>4205</v>
      </c>
      <c r="C1987" s="4">
        <v>2</v>
      </c>
      <c r="D1987" s="3">
        <v>3</v>
      </c>
      <c r="E1987" s="1">
        <v>4</v>
      </c>
    </row>
    <row r="1988" spans="1:5" x14ac:dyDescent="0.25">
      <c r="A1988">
        <v>4206</v>
      </c>
      <c r="C1988" s="4">
        <v>2</v>
      </c>
      <c r="D1988" s="3">
        <v>3</v>
      </c>
    </row>
    <row r="1989" spans="1:5" x14ac:dyDescent="0.25">
      <c r="A1989">
        <v>4207</v>
      </c>
      <c r="C1989" s="4">
        <v>2</v>
      </c>
      <c r="D1989" s="3">
        <v>3</v>
      </c>
    </row>
    <row r="1990" spans="1:5" x14ac:dyDescent="0.25">
      <c r="A1990">
        <v>4208</v>
      </c>
      <c r="C1990" s="4">
        <v>2</v>
      </c>
      <c r="D1990" s="3">
        <v>3</v>
      </c>
    </row>
    <row r="1991" spans="1:5" x14ac:dyDescent="0.25">
      <c r="A1991">
        <v>4209</v>
      </c>
      <c r="C1991" s="4">
        <v>2</v>
      </c>
      <c r="D1991" s="3">
        <v>3</v>
      </c>
    </row>
    <row r="1992" spans="1:5" x14ac:dyDescent="0.25">
      <c r="A1992">
        <v>4210</v>
      </c>
      <c r="C1992" s="4">
        <v>2</v>
      </c>
      <c r="D1992" s="3">
        <v>3</v>
      </c>
    </row>
    <row r="1993" spans="1:5" x14ac:dyDescent="0.25">
      <c r="A1993">
        <v>4211</v>
      </c>
      <c r="C1993" s="4">
        <v>2</v>
      </c>
      <c r="D1993" s="3">
        <v>3</v>
      </c>
    </row>
    <row r="1994" spans="1:5" x14ac:dyDescent="0.25">
      <c r="A1994">
        <v>4212</v>
      </c>
      <c r="C1994" s="4">
        <v>2</v>
      </c>
      <c r="D1994" s="3">
        <v>3</v>
      </c>
    </row>
    <row r="1995" spans="1:5" x14ac:dyDescent="0.25">
      <c r="A1995">
        <v>4213</v>
      </c>
      <c r="C1995" s="4">
        <v>2</v>
      </c>
      <c r="D1995" s="3">
        <v>3</v>
      </c>
    </row>
    <row r="1996" spans="1:5" x14ac:dyDescent="0.25">
      <c r="A1996">
        <v>4214</v>
      </c>
      <c r="C1996" s="4">
        <v>2</v>
      </c>
      <c r="D1996" s="3">
        <v>3</v>
      </c>
    </row>
    <row r="1997" spans="1:5" x14ac:dyDescent="0.25">
      <c r="A1997">
        <v>4215</v>
      </c>
      <c r="C1997" s="4">
        <v>2</v>
      </c>
      <c r="D1997" s="3">
        <v>3</v>
      </c>
    </row>
    <row r="1998" spans="1:5" x14ac:dyDescent="0.25">
      <c r="A1998">
        <v>4216</v>
      </c>
      <c r="C1998" s="4">
        <v>2</v>
      </c>
      <c r="D1998" s="3">
        <v>3</v>
      </c>
    </row>
    <row r="1999" spans="1:5" x14ac:dyDescent="0.25">
      <c r="A1999">
        <v>4217</v>
      </c>
      <c r="D1999" s="3">
        <v>3</v>
      </c>
    </row>
    <row r="2000" spans="1:5" x14ac:dyDescent="0.25">
      <c r="A2000">
        <v>4218</v>
      </c>
      <c r="D2000" s="3">
        <v>3</v>
      </c>
    </row>
    <row r="2001" spans="1:5" x14ac:dyDescent="0.25">
      <c r="A2001">
        <v>4219</v>
      </c>
      <c r="D2001" s="3">
        <v>3</v>
      </c>
    </row>
    <row r="2002" spans="1:5" x14ac:dyDescent="0.25">
      <c r="A2002">
        <v>4220</v>
      </c>
      <c r="D2002" s="3">
        <v>3</v>
      </c>
    </row>
    <row r="2003" spans="1:5" x14ac:dyDescent="0.25">
      <c r="A2003">
        <v>4221</v>
      </c>
      <c r="B2003" s="2">
        <v>1</v>
      </c>
      <c r="D2003" s="3">
        <v>3</v>
      </c>
    </row>
    <row r="2004" spans="1:5" x14ac:dyDescent="0.25">
      <c r="A2004">
        <v>4222</v>
      </c>
      <c r="B2004" s="2">
        <v>1</v>
      </c>
      <c r="D2004" s="3">
        <v>3</v>
      </c>
    </row>
    <row r="2005" spans="1:5" x14ac:dyDescent="0.25">
      <c r="A2005">
        <v>4223</v>
      </c>
      <c r="B2005" s="2">
        <v>1</v>
      </c>
      <c r="E2005" s="1">
        <v>4</v>
      </c>
    </row>
    <row r="2006" spans="1:5" x14ac:dyDescent="0.25">
      <c r="A2006">
        <v>4224</v>
      </c>
      <c r="B2006" s="2">
        <v>1</v>
      </c>
      <c r="E2006" s="1">
        <v>4</v>
      </c>
    </row>
    <row r="2007" spans="1:5" x14ac:dyDescent="0.25">
      <c r="A2007">
        <v>4225</v>
      </c>
      <c r="B2007" s="2">
        <v>1</v>
      </c>
      <c r="E2007" s="1">
        <v>4</v>
      </c>
    </row>
    <row r="2008" spans="1:5" x14ac:dyDescent="0.25">
      <c r="A2008">
        <v>4226</v>
      </c>
      <c r="B2008" s="2">
        <v>1</v>
      </c>
      <c r="E2008" s="1">
        <v>4</v>
      </c>
    </row>
    <row r="2009" spans="1:5" x14ac:dyDescent="0.25">
      <c r="A2009">
        <v>4227</v>
      </c>
      <c r="B2009" s="2">
        <v>1</v>
      </c>
      <c r="E2009" s="1">
        <v>4</v>
      </c>
    </row>
    <row r="2010" spans="1:5" x14ac:dyDescent="0.25">
      <c r="A2010">
        <v>4228</v>
      </c>
      <c r="B2010" s="2">
        <v>1</v>
      </c>
      <c r="E2010" s="1">
        <v>4</v>
      </c>
    </row>
    <row r="2011" spans="1:5" x14ac:dyDescent="0.25">
      <c r="A2011">
        <v>4229</v>
      </c>
      <c r="B2011" s="2">
        <v>1</v>
      </c>
      <c r="E2011" s="1">
        <v>4</v>
      </c>
    </row>
    <row r="2012" spans="1:5" x14ac:dyDescent="0.25">
      <c r="A2012">
        <v>4230</v>
      </c>
      <c r="B2012" s="2">
        <v>1</v>
      </c>
      <c r="E2012" s="1">
        <v>4</v>
      </c>
    </row>
    <row r="2013" spans="1:5" x14ac:dyDescent="0.25">
      <c r="A2013">
        <v>4231</v>
      </c>
      <c r="B2013" s="2">
        <v>1</v>
      </c>
      <c r="E2013" s="1">
        <v>4</v>
      </c>
    </row>
    <row r="2014" spans="1:5" x14ac:dyDescent="0.25">
      <c r="A2014">
        <v>4232</v>
      </c>
      <c r="B2014" s="2">
        <v>1</v>
      </c>
      <c r="E2014" s="1">
        <v>4</v>
      </c>
    </row>
    <row r="2015" spans="1:5" x14ac:dyDescent="0.25">
      <c r="A2015">
        <v>4233</v>
      </c>
      <c r="B2015" s="2">
        <v>1</v>
      </c>
      <c r="E2015" s="1">
        <v>4</v>
      </c>
    </row>
    <row r="2016" spans="1:5" x14ac:dyDescent="0.25">
      <c r="A2016">
        <v>4234</v>
      </c>
      <c r="B2016" s="2">
        <v>1</v>
      </c>
      <c r="E2016" s="1">
        <v>4</v>
      </c>
    </row>
    <row r="2017" spans="1:5" x14ac:dyDescent="0.25">
      <c r="A2017">
        <v>4235</v>
      </c>
      <c r="B2017" s="2">
        <v>1</v>
      </c>
      <c r="E2017" s="1">
        <v>4</v>
      </c>
    </row>
    <row r="2018" spans="1:5" x14ac:dyDescent="0.25">
      <c r="A2018">
        <v>4236</v>
      </c>
      <c r="B2018" s="2">
        <v>1</v>
      </c>
      <c r="E2018" s="1">
        <v>4</v>
      </c>
    </row>
    <row r="2019" spans="1:5" x14ac:dyDescent="0.25">
      <c r="A2019">
        <v>4237</v>
      </c>
      <c r="B2019" s="2">
        <v>1</v>
      </c>
      <c r="E2019" s="1">
        <v>4</v>
      </c>
    </row>
    <row r="2020" spans="1:5" x14ac:dyDescent="0.25">
      <c r="A2020">
        <v>4238</v>
      </c>
      <c r="B2020" s="2">
        <v>1</v>
      </c>
      <c r="E2020" s="1">
        <v>4</v>
      </c>
    </row>
    <row r="2021" spans="1:5" x14ac:dyDescent="0.25">
      <c r="A2021">
        <v>4239</v>
      </c>
      <c r="E2021" s="1">
        <v>4</v>
      </c>
    </row>
    <row r="2022" spans="1:5" x14ac:dyDescent="0.25">
      <c r="A2022">
        <v>4240</v>
      </c>
      <c r="C2022" s="4">
        <v>2</v>
      </c>
      <c r="E2022" s="1">
        <v>4</v>
      </c>
    </row>
    <row r="2023" spans="1:5" x14ac:dyDescent="0.25">
      <c r="A2023">
        <v>4241</v>
      </c>
      <c r="C2023" s="4">
        <v>2</v>
      </c>
      <c r="E2023" s="1">
        <v>4</v>
      </c>
    </row>
    <row r="2024" spans="1:5" x14ac:dyDescent="0.25">
      <c r="A2024">
        <v>4242</v>
      </c>
      <c r="C2024" s="4">
        <v>2</v>
      </c>
      <c r="E2024" s="1">
        <v>4</v>
      </c>
    </row>
    <row r="2025" spans="1:5" x14ac:dyDescent="0.25">
      <c r="A2025">
        <v>4243</v>
      </c>
      <c r="C2025" s="4">
        <v>2</v>
      </c>
      <c r="E2025" s="1">
        <v>4</v>
      </c>
    </row>
    <row r="2026" spans="1:5" x14ac:dyDescent="0.25">
      <c r="A2026">
        <v>4244</v>
      </c>
      <c r="C2026" s="4">
        <v>2</v>
      </c>
      <c r="D2026" s="3">
        <v>3</v>
      </c>
      <c r="E2026" s="1">
        <v>4</v>
      </c>
    </row>
    <row r="2027" spans="1:5" x14ac:dyDescent="0.25">
      <c r="A2027">
        <v>4245</v>
      </c>
      <c r="C2027" s="4">
        <v>2</v>
      </c>
      <c r="D2027" s="3">
        <v>3</v>
      </c>
      <c r="E2027" s="1">
        <v>4</v>
      </c>
    </row>
    <row r="2028" spans="1:5" x14ac:dyDescent="0.25">
      <c r="A2028">
        <v>4246</v>
      </c>
      <c r="C2028" s="4">
        <v>2</v>
      </c>
      <c r="D2028" s="3">
        <v>3</v>
      </c>
    </row>
    <row r="2029" spans="1:5" x14ac:dyDescent="0.25">
      <c r="A2029">
        <v>4247</v>
      </c>
      <c r="C2029" s="4">
        <v>2</v>
      </c>
      <c r="D2029" s="3">
        <v>3</v>
      </c>
    </row>
    <row r="2030" spans="1:5" x14ac:dyDescent="0.25">
      <c r="A2030">
        <v>4248</v>
      </c>
      <c r="C2030" s="4">
        <v>2</v>
      </c>
      <c r="D2030" s="3">
        <v>3</v>
      </c>
    </row>
    <row r="2031" spans="1:5" x14ac:dyDescent="0.25">
      <c r="A2031">
        <v>4249</v>
      </c>
      <c r="C2031" s="4">
        <v>2</v>
      </c>
      <c r="D2031" s="3">
        <v>3</v>
      </c>
    </row>
    <row r="2032" spans="1:5" x14ac:dyDescent="0.25">
      <c r="A2032">
        <v>4250</v>
      </c>
      <c r="C2032" s="4">
        <v>2</v>
      </c>
      <c r="D2032" s="3">
        <v>3</v>
      </c>
    </row>
    <row r="2033" spans="1:4" x14ac:dyDescent="0.25">
      <c r="A2033">
        <v>4251</v>
      </c>
      <c r="C2033" s="4">
        <v>2</v>
      </c>
      <c r="D2033" s="3">
        <v>3</v>
      </c>
    </row>
    <row r="2034" spans="1:4" x14ac:dyDescent="0.25">
      <c r="A2034">
        <v>4252</v>
      </c>
      <c r="C2034" s="4">
        <v>2</v>
      </c>
      <c r="D2034" s="3">
        <v>3</v>
      </c>
    </row>
    <row r="2035" spans="1:4" x14ac:dyDescent="0.25">
      <c r="A2035">
        <v>4253</v>
      </c>
      <c r="C2035" s="4">
        <v>2</v>
      </c>
      <c r="D2035" s="3">
        <v>3</v>
      </c>
    </row>
    <row r="2036" spans="1:4" x14ac:dyDescent="0.25">
      <c r="A2036">
        <v>4254</v>
      </c>
      <c r="C2036" s="4">
        <v>2</v>
      </c>
      <c r="D2036" s="3">
        <v>3</v>
      </c>
    </row>
    <row r="2037" spans="1:4" x14ac:dyDescent="0.25">
      <c r="A2037">
        <v>4255</v>
      </c>
      <c r="C2037" s="4">
        <v>2</v>
      </c>
      <c r="D2037" s="3">
        <v>3</v>
      </c>
    </row>
    <row r="2038" spans="1:4" x14ac:dyDescent="0.25">
      <c r="A2038">
        <v>4256</v>
      </c>
      <c r="C2038" s="4">
        <v>2</v>
      </c>
      <c r="D2038" s="3">
        <v>3</v>
      </c>
    </row>
    <row r="2039" spans="1:4" x14ac:dyDescent="0.25">
      <c r="A2039">
        <v>4257</v>
      </c>
      <c r="C2039" s="4">
        <v>2</v>
      </c>
      <c r="D2039" s="3">
        <v>3</v>
      </c>
    </row>
    <row r="2040" spans="1:4" x14ac:dyDescent="0.25">
      <c r="A2040">
        <v>4258</v>
      </c>
      <c r="C2040" s="4">
        <v>2</v>
      </c>
      <c r="D2040" s="3">
        <v>3</v>
      </c>
    </row>
    <row r="2041" spans="1:4" x14ac:dyDescent="0.25">
      <c r="A2041">
        <v>4259</v>
      </c>
      <c r="C2041" s="4">
        <v>2</v>
      </c>
      <c r="D2041" s="3">
        <v>3</v>
      </c>
    </row>
    <row r="2042" spans="1:4" x14ac:dyDescent="0.25">
      <c r="A2042">
        <v>4260</v>
      </c>
      <c r="C2042" s="4">
        <v>2</v>
      </c>
      <c r="D2042" s="3">
        <v>3</v>
      </c>
    </row>
    <row r="2043" spans="1:4" x14ac:dyDescent="0.25">
      <c r="A2043">
        <v>4261</v>
      </c>
      <c r="B2043" s="2">
        <v>1</v>
      </c>
      <c r="C2043" s="4">
        <v>2</v>
      </c>
      <c r="D2043" s="3">
        <v>3</v>
      </c>
    </row>
    <row r="2044" spans="1:4" x14ac:dyDescent="0.25">
      <c r="A2044">
        <v>4262</v>
      </c>
      <c r="B2044" s="2">
        <v>1</v>
      </c>
      <c r="D2044" s="3">
        <v>3</v>
      </c>
    </row>
    <row r="2045" spans="1:4" x14ac:dyDescent="0.25">
      <c r="A2045">
        <v>4263</v>
      </c>
      <c r="B2045" s="2">
        <v>1</v>
      </c>
      <c r="D2045" s="3">
        <v>3</v>
      </c>
    </row>
    <row r="2046" spans="1:4" x14ac:dyDescent="0.25">
      <c r="A2046">
        <v>4264</v>
      </c>
      <c r="B2046" s="2">
        <v>1</v>
      </c>
      <c r="D2046" s="3">
        <v>3</v>
      </c>
    </row>
    <row r="2047" spans="1:4" x14ac:dyDescent="0.25">
      <c r="A2047">
        <v>4265</v>
      </c>
      <c r="B2047" s="2">
        <v>1</v>
      </c>
      <c r="D2047" s="3">
        <v>3</v>
      </c>
    </row>
    <row r="2048" spans="1:4" x14ac:dyDescent="0.25">
      <c r="A2048">
        <v>4266</v>
      </c>
      <c r="B2048" s="2">
        <v>1</v>
      </c>
      <c r="D2048" s="3">
        <v>3</v>
      </c>
    </row>
    <row r="2049" spans="1:5" x14ac:dyDescent="0.25">
      <c r="A2049">
        <v>4267</v>
      </c>
      <c r="B2049" s="2">
        <v>1</v>
      </c>
      <c r="D2049" s="3">
        <v>3</v>
      </c>
    </row>
    <row r="2050" spans="1:5" x14ac:dyDescent="0.25">
      <c r="A2050">
        <v>4268</v>
      </c>
      <c r="B2050" s="2">
        <v>1</v>
      </c>
      <c r="D2050" s="3">
        <v>3</v>
      </c>
      <c r="E2050" s="1">
        <v>4</v>
      </c>
    </row>
    <row r="2051" spans="1:5" x14ac:dyDescent="0.25">
      <c r="A2051">
        <v>4269</v>
      </c>
      <c r="B2051" s="2">
        <v>1</v>
      </c>
      <c r="D2051" s="3">
        <v>3</v>
      </c>
      <c r="E2051" s="1">
        <v>4</v>
      </c>
    </row>
    <row r="2052" spans="1:5" x14ac:dyDescent="0.25">
      <c r="A2052">
        <v>4270</v>
      </c>
      <c r="B2052" s="2">
        <v>1</v>
      </c>
      <c r="D2052" s="3">
        <v>3</v>
      </c>
      <c r="E2052" s="1">
        <v>4</v>
      </c>
    </row>
    <row r="2053" spans="1:5" x14ac:dyDescent="0.25">
      <c r="A2053">
        <v>4271</v>
      </c>
      <c r="B2053" s="2">
        <v>1</v>
      </c>
      <c r="D2053" s="3">
        <v>3</v>
      </c>
      <c r="E2053" s="1">
        <v>4</v>
      </c>
    </row>
    <row r="2054" spans="1:5" x14ac:dyDescent="0.25">
      <c r="A2054">
        <v>4272</v>
      </c>
      <c r="B2054" s="2">
        <v>1</v>
      </c>
      <c r="D2054" s="3">
        <v>3</v>
      </c>
      <c r="E2054" s="1">
        <v>4</v>
      </c>
    </row>
    <row r="2055" spans="1:5" x14ac:dyDescent="0.25">
      <c r="A2055">
        <v>4273</v>
      </c>
      <c r="B2055" s="2">
        <v>1</v>
      </c>
      <c r="E2055" s="1">
        <v>4</v>
      </c>
    </row>
    <row r="2056" spans="1:5" x14ac:dyDescent="0.25">
      <c r="A2056">
        <v>4274</v>
      </c>
      <c r="B2056" s="2">
        <v>1</v>
      </c>
      <c r="E2056" s="1">
        <v>4</v>
      </c>
    </row>
    <row r="2057" spans="1:5" x14ac:dyDescent="0.25">
      <c r="A2057">
        <v>4275</v>
      </c>
      <c r="B2057" s="2">
        <v>1</v>
      </c>
      <c r="E2057" s="1">
        <v>4</v>
      </c>
    </row>
    <row r="2058" spans="1:5" x14ac:dyDescent="0.25">
      <c r="A2058">
        <v>4276</v>
      </c>
      <c r="B2058" s="2">
        <v>1</v>
      </c>
      <c r="E2058" s="1">
        <v>4</v>
      </c>
    </row>
    <row r="2059" spans="1:5" x14ac:dyDescent="0.25">
      <c r="A2059">
        <v>4277</v>
      </c>
      <c r="B2059" s="2">
        <v>1</v>
      </c>
      <c r="E2059" s="1">
        <v>4</v>
      </c>
    </row>
    <row r="2060" spans="1:5" x14ac:dyDescent="0.25">
      <c r="A2060">
        <v>4278</v>
      </c>
      <c r="B2060" s="2">
        <v>1</v>
      </c>
      <c r="E2060" s="1">
        <v>4</v>
      </c>
    </row>
    <row r="2061" spans="1:5" x14ac:dyDescent="0.25">
      <c r="A2061">
        <v>4279</v>
      </c>
      <c r="B2061" s="2">
        <v>1</v>
      </c>
      <c r="E2061" s="1">
        <v>4</v>
      </c>
    </row>
    <row r="2062" spans="1:5" x14ac:dyDescent="0.25">
      <c r="A2062">
        <v>4280</v>
      </c>
      <c r="B2062" s="2">
        <v>1</v>
      </c>
      <c r="E2062" s="1">
        <v>4</v>
      </c>
    </row>
    <row r="2063" spans="1:5" x14ac:dyDescent="0.25">
      <c r="A2063">
        <v>4281</v>
      </c>
      <c r="B2063" s="2">
        <v>1</v>
      </c>
      <c r="E2063" s="1">
        <v>4</v>
      </c>
    </row>
    <row r="2064" spans="1:5" x14ac:dyDescent="0.25">
      <c r="A2064">
        <v>4282</v>
      </c>
      <c r="B2064" s="2">
        <v>1</v>
      </c>
      <c r="E2064" s="1">
        <v>4</v>
      </c>
    </row>
    <row r="2065" spans="1:6" x14ac:dyDescent="0.25">
      <c r="A2065">
        <v>4283</v>
      </c>
      <c r="B2065" s="2">
        <v>1</v>
      </c>
      <c r="E2065" s="1">
        <v>4</v>
      </c>
    </row>
    <row r="2066" spans="1:6" x14ac:dyDescent="0.25">
      <c r="A2066">
        <v>4284</v>
      </c>
      <c r="F2066" t="s">
        <v>22</v>
      </c>
    </row>
    <row r="2067" spans="1:6" x14ac:dyDescent="0.25">
      <c r="A2067">
        <v>6230</v>
      </c>
    </row>
    <row r="2068" spans="1:6" x14ac:dyDescent="0.25">
      <c r="A2068">
        <v>6231</v>
      </c>
    </row>
    <row r="2069" spans="1:6" x14ac:dyDescent="0.25">
      <c r="A2069">
        <v>6232</v>
      </c>
      <c r="F2069" t="s">
        <v>22</v>
      </c>
    </row>
    <row r="2070" spans="1:6" x14ac:dyDescent="0.25">
      <c r="A2070">
        <v>6233</v>
      </c>
      <c r="C2070" s="4">
        <v>2</v>
      </c>
    </row>
    <row r="2071" spans="1:6" x14ac:dyDescent="0.25">
      <c r="A2071">
        <v>6234</v>
      </c>
      <c r="C2071" s="4">
        <v>2</v>
      </c>
    </row>
    <row r="2072" spans="1:6" x14ac:dyDescent="0.25">
      <c r="A2072">
        <v>6235</v>
      </c>
      <c r="C2072" s="4">
        <v>2</v>
      </c>
    </row>
    <row r="2073" spans="1:6" x14ac:dyDescent="0.25">
      <c r="A2073">
        <v>6236</v>
      </c>
      <c r="C2073" s="4">
        <v>2</v>
      </c>
    </row>
    <row r="2074" spans="1:6" x14ac:dyDescent="0.25">
      <c r="A2074">
        <v>6237</v>
      </c>
      <c r="C2074" s="4">
        <v>2</v>
      </c>
    </row>
    <row r="2075" spans="1:6" x14ac:dyDescent="0.25">
      <c r="A2075">
        <v>6238</v>
      </c>
      <c r="B2075" s="2">
        <v>1</v>
      </c>
      <c r="C2075" s="4">
        <v>2</v>
      </c>
    </row>
    <row r="2076" spans="1:6" x14ac:dyDescent="0.25">
      <c r="A2076">
        <v>6239</v>
      </c>
      <c r="B2076" s="2">
        <v>1</v>
      </c>
      <c r="C2076" s="4">
        <v>2</v>
      </c>
    </row>
    <row r="2077" spans="1:6" x14ac:dyDescent="0.25">
      <c r="A2077">
        <v>6240</v>
      </c>
      <c r="B2077" s="2">
        <v>1</v>
      </c>
      <c r="C2077" s="4">
        <v>2</v>
      </c>
    </row>
    <row r="2078" spans="1:6" x14ac:dyDescent="0.25">
      <c r="A2078">
        <v>6241</v>
      </c>
      <c r="B2078" s="2">
        <v>1</v>
      </c>
      <c r="C2078" s="4">
        <v>2</v>
      </c>
    </row>
    <row r="2079" spans="1:6" x14ac:dyDescent="0.25">
      <c r="A2079">
        <v>6242</v>
      </c>
      <c r="B2079" s="2">
        <v>1</v>
      </c>
      <c r="C2079" s="4">
        <v>2</v>
      </c>
    </row>
    <row r="2080" spans="1:6" x14ac:dyDescent="0.25">
      <c r="A2080">
        <v>6243</v>
      </c>
      <c r="B2080" s="2">
        <v>1</v>
      </c>
      <c r="C2080" s="4">
        <v>2</v>
      </c>
    </row>
    <row r="2081" spans="1:5" x14ac:dyDescent="0.25">
      <c r="A2081">
        <v>6244</v>
      </c>
      <c r="B2081" s="2">
        <v>1</v>
      </c>
    </row>
    <row r="2082" spans="1:5" x14ac:dyDescent="0.25">
      <c r="A2082">
        <v>6245</v>
      </c>
      <c r="B2082" s="2">
        <v>1</v>
      </c>
    </row>
    <row r="2083" spans="1:5" x14ac:dyDescent="0.25">
      <c r="A2083">
        <v>6246</v>
      </c>
      <c r="B2083" s="2">
        <v>1</v>
      </c>
    </row>
    <row r="2084" spans="1:5" x14ac:dyDescent="0.25">
      <c r="A2084">
        <v>6247</v>
      </c>
      <c r="B2084" s="2">
        <v>1</v>
      </c>
    </row>
    <row r="2085" spans="1:5" x14ac:dyDescent="0.25">
      <c r="A2085">
        <v>6248</v>
      </c>
      <c r="B2085" s="2">
        <v>1</v>
      </c>
      <c r="E2085" s="1">
        <v>4</v>
      </c>
    </row>
    <row r="2086" spans="1:5" x14ac:dyDescent="0.25">
      <c r="A2086">
        <v>6249</v>
      </c>
      <c r="E2086" s="1">
        <v>4</v>
      </c>
    </row>
    <row r="2087" spans="1:5" x14ac:dyDescent="0.25">
      <c r="A2087">
        <v>6250</v>
      </c>
      <c r="E2087" s="1">
        <v>4</v>
      </c>
    </row>
    <row r="2088" spans="1:5" x14ac:dyDescent="0.25">
      <c r="A2088">
        <v>6251</v>
      </c>
      <c r="E2088" s="1">
        <v>4</v>
      </c>
    </row>
    <row r="2089" spans="1:5" x14ac:dyDescent="0.25">
      <c r="A2089">
        <v>6252</v>
      </c>
      <c r="E2089" s="1">
        <v>4</v>
      </c>
    </row>
    <row r="2090" spans="1:5" x14ac:dyDescent="0.25">
      <c r="A2090">
        <v>6253</v>
      </c>
      <c r="E2090" s="1">
        <v>4</v>
      </c>
    </row>
    <row r="2091" spans="1:5" x14ac:dyDescent="0.25">
      <c r="A2091">
        <v>6254</v>
      </c>
      <c r="E2091" s="1">
        <v>4</v>
      </c>
    </row>
    <row r="2092" spans="1:5" x14ac:dyDescent="0.25">
      <c r="A2092">
        <v>6255</v>
      </c>
      <c r="E2092" s="1">
        <v>4</v>
      </c>
    </row>
    <row r="2093" spans="1:5" x14ac:dyDescent="0.25">
      <c r="A2093">
        <v>6256</v>
      </c>
      <c r="E2093" s="1">
        <v>4</v>
      </c>
    </row>
    <row r="2094" spans="1:5" x14ac:dyDescent="0.25">
      <c r="A2094">
        <v>6257</v>
      </c>
      <c r="D2094" s="3">
        <v>3</v>
      </c>
      <c r="E2094" s="1">
        <v>4</v>
      </c>
    </row>
    <row r="2095" spans="1:5" x14ac:dyDescent="0.25">
      <c r="A2095">
        <v>6258</v>
      </c>
      <c r="D2095" s="3">
        <v>3</v>
      </c>
      <c r="E2095" s="1">
        <v>4</v>
      </c>
    </row>
    <row r="2096" spans="1:5" x14ac:dyDescent="0.25">
      <c r="A2096">
        <v>6259</v>
      </c>
      <c r="D2096" s="3">
        <v>3</v>
      </c>
      <c r="E2096" s="1">
        <v>4</v>
      </c>
    </row>
    <row r="2097" spans="1:5" x14ac:dyDescent="0.25">
      <c r="A2097">
        <v>6260</v>
      </c>
      <c r="C2097" s="4">
        <v>2</v>
      </c>
      <c r="D2097" s="3">
        <v>3</v>
      </c>
      <c r="E2097" s="1">
        <v>4</v>
      </c>
    </row>
    <row r="2098" spans="1:5" x14ac:dyDescent="0.25">
      <c r="A2098">
        <v>6261</v>
      </c>
      <c r="C2098" s="4">
        <v>2</v>
      </c>
      <c r="D2098" s="3">
        <v>3</v>
      </c>
      <c r="E2098" s="1">
        <v>4</v>
      </c>
    </row>
    <row r="2099" spans="1:5" x14ac:dyDescent="0.25">
      <c r="A2099">
        <v>6262</v>
      </c>
      <c r="C2099" s="4">
        <v>2</v>
      </c>
      <c r="D2099" s="3">
        <v>3</v>
      </c>
    </row>
    <row r="2100" spans="1:5" x14ac:dyDescent="0.25">
      <c r="A2100">
        <v>6263</v>
      </c>
      <c r="C2100" s="4">
        <v>2</v>
      </c>
      <c r="D2100" s="3">
        <v>3</v>
      </c>
    </row>
    <row r="2101" spans="1:5" x14ac:dyDescent="0.25">
      <c r="A2101">
        <v>6264</v>
      </c>
      <c r="C2101" s="4">
        <v>2</v>
      </c>
      <c r="D2101" s="3">
        <v>3</v>
      </c>
    </row>
    <row r="2102" spans="1:5" x14ac:dyDescent="0.25">
      <c r="A2102">
        <v>6265</v>
      </c>
      <c r="C2102" s="4">
        <v>2</v>
      </c>
      <c r="D2102" s="3">
        <v>3</v>
      </c>
    </row>
    <row r="2103" spans="1:5" x14ac:dyDescent="0.25">
      <c r="A2103">
        <v>6266</v>
      </c>
      <c r="C2103" s="4">
        <v>2</v>
      </c>
      <c r="D2103" s="3">
        <v>3</v>
      </c>
    </row>
    <row r="2104" spans="1:5" x14ac:dyDescent="0.25">
      <c r="A2104">
        <v>6267</v>
      </c>
      <c r="C2104" s="4">
        <v>2</v>
      </c>
      <c r="D2104" s="3">
        <v>3</v>
      </c>
    </row>
    <row r="2105" spans="1:5" x14ac:dyDescent="0.25">
      <c r="A2105">
        <v>6268</v>
      </c>
      <c r="C2105" s="4">
        <v>2</v>
      </c>
      <c r="D2105" s="3">
        <v>3</v>
      </c>
    </row>
    <row r="2106" spans="1:5" x14ac:dyDescent="0.25">
      <c r="A2106">
        <v>6269</v>
      </c>
      <c r="C2106" s="4">
        <v>2</v>
      </c>
      <c r="D2106" s="3">
        <v>3</v>
      </c>
    </row>
    <row r="2107" spans="1:5" x14ac:dyDescent="0.25">
      <c r="A2107">
        <v>6270</v>
      </c>
      <c r="B2107" s="2">
        <v>1</v>
      </c>
      <c r="C2107" s="4">
        <v>2</v>
      </c>
    </row>
    <row r="2108" spans="1:5" x14ac:dyDescent="0.25">
      <c r="A2108">
        <v>6271</v>
      </c>
      <c r="B2108" s="2">
        <v>1</v>
      </c>
      <c r="C2108" s="4">
        <v>2</v>
      </c>
    </row>
    <row r="2109" spans="1:5" x14ac:dyDescent="0.25">
      <c r="A2109">
        <v>6272</v>
      </c>
      <c r="B2109" s="2">
        <v>1</v>
      </c>
    </row>
    <row r="2110" spans="1:5" x14ac:dyDescent="0.25">
      <c r="A2110">
        <v>6273</v>
      </c>
      <c r="B2110" s="2">
        <v>1</v>
      </c>
    </row>
    <row r="2111" spans="1:5" x14ac:dyDescent="0.25">
      <c r="A2111">
        <v>6274</v>
      </c>
      <c r="B2111" s="2">
        <v>1</v>
      </c>
    </row>
    <row r="2112" spans="1:5" x14ac:dyDescent="0.25">
      <c r="A2112">
        <v>6275</v>
      </c>
      <c r="B2112" s="2">
        <v>1</v>
      </c>
    </row>
    <row r="2113" spans="1:5" x14ac:dyDescent="0.25">
      <c r="A2113">
        <v>6276</v>
      </c>
      <c r="B2113" s="2">
        <v>1</v>
      </c>
      <c r="E2113" s="1">
        <v>4</v>
      </c>
    </row>
    <row r="2114" spans="1:5" x14ac:dyDescent="0.25">
      <c r="A2114">
        <v>6277</v>
      </c>
      <c r="B2114" s="2">
        <v>1</v>
      </c>
      <c r="E2114" s="1">
        <v>4</v>
      </c>
    </row>
    <row r="2115" spans="1:5" x14ac:dyDescent="0.25">
      <c r="A2115">
        <v>6278</v>
      </c>
      <c r="B2115" s="2">
        <v>1</v>
      </c>
      <c r="E2115" s="1">
        <v>4</v>
      </c>
    </row>
    <row r="2116" spans="1:5" x14ac:dyDescent="0.25">
      <c r="A2116">
        <v>6279</v>
      </c>
      <c r="B2116" s="2">
        <v>1</v>
      </c>
      <c r="E2116" s="1">
        <v>4</v>
      </c>
    </row>
    <row r="2117" spans="1:5" x14ac:dyDescent="0.25">
      <c r="A2117">
        <v>6280</v>
      </c>
      <c r="E2117" s="1">
        <v>4</v>
      </c>
    </row>
    <row r="2118" spans="1:5" x14ac:dyDescent="0.25">
      <c r="A2118">
        <v>6281</v>
      </c>
      <c r="E2118" s="1">
        <v>4</v>
      </c>
    </row>
    <row r="2119" spans="1:5" x14ac:dyDescent="0.25">
      <c r="A2119">
        <v>6282</v>
      </c>
      <c r="E2119" s="1">
        <v>4</v>
      </c>
    </row>
    <row r="2120" spans="1:5" x14ac:dyDescent="0.25">
      <c r="A2120">
        <v>6283</v>
      </c>
      <c r="E2120" s="1">
        <v>4</v>
      </c>
    </row>
    <row r="2121" spans="1:5" x14ac:dyDescent="0.25">
      <c r="A2121">
        <v>6284</v>
      </c>
      <c r="E2121" s="1">
        <v>4</v>
      </c>
    </row>
    <row r="2122" spans="1:5" x14ac:dyDescent="0.25">
      <c r="A2122">
        <v>6285</v>
      </c>
      <c r="D2122" s="3">
        <v>3</v>
      </c>
      <c r="E2122" s="1">
        <v>4</v>
      </c>
    </row>
    <row r="2123" spans="1:5" x14ac:dyDescent="0.25">
      <c r="A2123">
        <v>6286</v>
      </c>
      <c r="D2123" s="3">
        <v>3</v>
      </c>
      <c r="E2123" s="1">
        <v>4</v>
      </c>
    </row>
    <row r="2124" spans="1:5" x14ac:dyDescent="0.25">
      <c r="A2124">
        <v>6287</v>
      </c>
      <c r="D2124" s="3">
        <v>3</v>
      </c>
      <c r="E2124" s="1">
        <v>4</v>
      </c>
    </row>
    <row r="2125" spans="1:5" x14ac:dyDescent="0.25">
      <c r="A2125">
        <v>6288</v>
      </c>
      <c r="D2125" s="3">
        <v>3</v>
      </c>
    </row>
    <row r="2126" spans="1:5" x14ac:dyDescent="0.25">
      <c r="A2126">
        <v>6289</v>
      </c>
      <c r="D2126" s="3">
        <v>3</v>
      </c>
    </row>
    <row r="2127" spans="1:5" x14ac:dyDescent="0.25">
      <c r="A2127">
        <v>6290</v>
      </c>
      <c r="D2127" s="3">
        <v>3</v>
      </c>
    </row>
    <row r="2128" spans="1:5" x14ac:dyDescent="0.25">
      <c r="A2128">
        <v>6291</v>
      </c>
      <c r="C2128" s="4">
        <v>2</v>
      </c>
      <c r="D2128" s="3">
        <v>3</v>
      </c>
    </row>
    <row r="2129" spans="1:5" x14ac:dyDescent="0.25">
      <c r="A2129">
        <v>6292</v>
      </c>
      <c r="C2129" s="4">
        <v>2</v>
      </c>
      <c r="D2129" s="3">
        <v>3</v>
      </c>
    </row>
    <row r="2130" spans="1:5" x14ac:dyDescent="0.25">
      <c r="A2130">
        <v>6293</v>
      </c>
      <c r="C2130" s="4">
        <v>2</v>
      </c>
      <c r="D2130" s="3">
        <v>3</v>
      </c>
    </row>
    <row r="2131" spans="1:5" x14ac:dyDescent="0.25">
      <c r="A2131">
        <v>6294</v>
      </c>
      <c r="C2131" s="4">
        <v>2</v>
      </c>
      <c r="D2131" s="3">
        <v>3</v>
      </c>
    </row>
    <row r="2132" spans="1:5" x14ac:dyDescent="0.25">
      <c r="A2132">
        <v>6295</v>
      </c>
      <c r="C2132" s="4">
        <v>2</v>
      </c>
      <c r="D2132" s="3">
        <v>3</v>
      </c>
    </row>
    <row r="2133" spans="1:5" x14ac:dyDescent="0.25">
      <c r="A2133">
        <v>6296</v>
      </c>
      <c r="C2133" s="4">
        <v>2</v>
      </c>
      <c r="D2133" s="3">
        <v>3</v>
      </c>
    </row>
    <row r="2134" spans="1:5" x14ac:dyDescent="0.25">
      <c r="A2134">
        <v>6297</v>
      </c>
      <c r="C2134" s="4">
        <v>2</v>
      </c>
      <c r="D2134" s="3">
        <v>3</v>
      </c>
    </row>
    <row r="2135" spans="1:5" x14ac:dyDescent="0.25">
      <c r="A2135">
        <v>6298</v>
      </c>
      <c r="C2135" s="4">
        <v>2</v>
      </c>
    </row>
    <row r="2136" spans="1:5" x14ac:dyDescent="0.25">
      <c r="A2136">
        <v>6299</v>
      </c>
      <c r="C2136" s="4">
        <v>2</v>
      </c>
    </row>
    <row r="2137" spans="1:5" x14ac:dyDescent="0.25">
      <c r="A2137">
        <v>6300</v>
      </c>
      <c r="C2137" s="4">
        <v>2</v>
      </c>
    </row>
    <row r="2138" spans="1:5" x14ac:dyDescent="0.25">
      <c r="A2138">
        <v>6301</v>
      </c>
      <c r="B2138" s="2">
        <v>1</v>
      </c>
      <c r="C2138" s="4">
        <v>2</v>
      </c>
    </row>
    <row r="2139" spans="1:5" x14ac:dyDescent="0.25">
      <c r="A2139">
        <v>6302</v>
      </c>
      <c r="B2139" s="2">
        <v>1</v>
      </c>
    </row>
    <row r="2140" spans="1:5" x14ac:dyDescent="0.25">
      <c r="A2140">
        <v>6303</v>
      </c>
      <c r="B2140" s="2">
        <v>1</v>
      </c>
    </row>
    <row r="2141" spans="1:5" x14ac:dyDescent="0.25">
      <c r="A2141">
        <v>6304</v>
      </c>
      <c r="B2141" s="2">
        <v>1</v>
      </c>
    </row>
    <row r="2142" spans="1:5" x14ac:dyDescent="0.25">
      <c r="A2142">
        <v>6305</v>
      </c>
      <c r="B2142" s="2">
        <v>1</v>
      </c>
      <c r="E2142" s="1">
        <v>4</v>
      </c>
    </row>
    <row r="2143" spans="1:5" x14ac:dyDescent="0.25">
      <c r="A2143">
        <v>6306</v>
      </c>
      <c r="B2143" s="2">
        <v>1</v>
      </c>
      <c r="E2143" s="1">
        <v>4</v>
      </c>
    </row>
    <row r="2144" spans="1:5" x14ac:dyDescent="0.25">
      <c r="A2144">
        <v>6307</v>
      </c>
      <c r="B2144" s="2">
        <v>1</v>
      </c>
      <c r="E2144" s="1">
        <v>4</v>
      </c>
    </row>
    <row r="2145" spans="1:5" x14ac:dyDescent="0.25">
      <c r="A2145">
        <v>6308</v>
      </c>
      <c r="B2145" s="2">
        <v>1</v>
      </c>
      <c r="E2145" s="1">
        <v>4</v>
      </c>
    </row>
    <row r="2146" spans="1:5" x14ac:dyDescent="0.25">
      <c r="A2146">
        <v>6309</v>
      </c>
      <c r="B2146" s="2">
        <v>1</v>
      </c>
      <c r="E2146" s="1">
        <v>4</v>
      </c>
    </row>
    <row r="2147" spans="1:5" x14ac:dyDescent="0.25">
      <c r="A2147">
        <v>6310</v>
      </c>
      <c r="E2147" s="1">
        <v>4</v>
      </c>
    </row>
    <row r="2148" spans="1:5" x14ac:dyDescent="0.25">
      <c r="A2148">
        <v>6311</v>
      </c>
      <c r="E2148" s="1">
        <v>4</v>
      </c>
    </row>
    <row r="2149" spans="1:5" x14ac:dyDescent="0.25">
      <c r="A2149">
        <v>6312</v>
      </c>
      <c r="E2149" s="1">
        <v>4</v>
      </c>
    </row>
    <row r="2150" spans="1:5" x14ac:dyDescent="0.25">
      <c r="A2150">
        <v>6313</v>
      </c>
      <c r="E2150" s="1">
        <v>4</v>
      </c>
    </row>
    <row r="2151" spans="1:5" x14ac:dyDescent="0.25">
      <c r="A2151">
        <v>6314</v>
      </c>
      <c r="D2151" s="3">
        <v>3</v>
      </c>
      <c r="E2151" s="1">
        <v>4</v>
      </c>
    </row>
    <row r="2152" spans="1:5" x14ac:dyDescent="0.25">
      <c r="A2152">
        <v>6315</v>
      </c>
      <c r="D2152" s="3">
        <v>3</v>
      </c>
      <c r="E2152" s="1">
        <v>4</v>
      </c>
    </row>
    <row r="2153" spans="1:5" x14ac:dyDescent="0.25">
      <c r="A2153">
        <v>6316</v>
      </c>
      <c r="D2153" s="3">
        <v>3</v>
      </c>
      <c r="E2153" s="1">
        <v>4</v>
      </c>
    </row>
    <row r="2154" spans="1:5" x14ac:dyDescent="0.25">
      <c r="A2154">
        <v>6317</v>
      </c>
      <c r="D2154" s="3">
        <v>3</v>
      </c>
      <c r="E2154" s="1">
        <v>4</v>
      </c>
    </row>
    <row r="2155" spans="1:5" x14ac:dyDescent="0.25">
      <c r="A2155">
        <v>6318</v>
      </c>
      <c r="D2155" s="3">
        <v>3</v>
      </c>
      <c r="E2155" s="1">
        <v>4</v>
      </c>
    </row>
    <row r="2156" spans="1:5" x14ac:dyDescent="0.25">
      <c r="A2156">
        <v>6319</v>
      </c>
      <c r="C2156" s="4">
        <v>2</v>
      </c>
      <c r="D2156" s="3">
        <v>3</v>
      </c>
    </row>
    <row r="2157" spans="1:5" x14ac:dyDescent="0.25">
      <c r="A2157">
        <v>6320</v>
      </c>
      <c r="C2157" s="4">
        <v>2</v>
      </c>
      <c r="D2157" s="3">
        <v>3</v>
      </c>
    </row>
    <row r="2158" spans="1:5" x14ac:dyDescent="0.25">
      <c r="A2158">
        <v>6321</v>
      </c>
      <c r="C2158" s="4">
        <v>2</v>
      </c>
      <c r="D2158" s="3">
        <v>3</v>
      </c>
    </row>
    <row r="2159" spans="1:5" x14ac:dyDescent="0.25">
      <c r="A2159">
        <v>6322</v>
      </c>
      <c r="C2159" s="4">
        <v>2</v>
      </c>
      <c r="D2159" s="3">
        <v>3</v>
      </c>
    </row>
    <row r="2160" spans="1:5" x14ac:dyDescent="0.25">
      <c r="A2160">
        <v>6323</v>
      </c>
      <c r="C2160" s="4">
        <v>2</v>
      </c>
      <c r="D2160" s="3">
        <v>3</v>
      </c>
    </row>
    <row r="2161" spans="1:5" x14ac:dyDescent="0.25">
      <c r="A2161">
        <v>6324</v>
      </c>
      <c r="C2161" s="4">
        <v>2</v>
      </c>
      <c r="D2161" s="3">
        <v>3</v>
      </c>
    </row>
    <row r="2162" spans="1:5" x14ac:dyDescent="0.25">
      <c r="A2162">
        <v>6325</v>
      </c>
      <c r="C2162" s="4">
        <v>2</v>
      </c>
      <c r="D2162" s="3">
        <v>3</v>
      </c>
    </row>
    <row r="2163" spans="1:5" x14ac:dyDescent="0.25">
      <c r="A2163">
        <v>6326</v>
      </c>
      <c r="C2163" s="4">
        <v>2</v>
      </c>
      <c r="D2163" s="3">
        <v>3</v>
      </c>
    </row>
    <row r="2164" spans="1:5" x14ac:dyDescent="0.25">
      <c r="A2164">
        <v>6327</v>
      </c>
      <c r="C2164" s="4">
        <v>2</v>
      </c>
      <c r="D2164" s="3">
        <v>3</v>
      </c>
    </row>
    <row r="2165" spans="1:5" x14ac:dyDescent="0.25">
      <c r="A2165">
        <v>6328</v>
      </c>
      <c r="B2165" s="2">
        <v>1</v>
      </c>
      <c r="C2165" s="4">
        <v>2</v>
      </c>
    </row>
    <row r="2166" spans="1:5" x14ac:dyDescent="0.25">
      <c r="A2166">
        <v>6329</v>
      </c>
      <c r="B2166" s="2">
        <v>1</v>
      </c>
      <c r="C2166" s="4">
        <v>2</v>
      </c>
    </row>
    <row r="2167" spans="1:5" x14ac:dyDescent="0.25">
      <c r="A2167">
        <v>6330</v>
      </c>
      <c r="B2167" s="2">
        <v>1</v>
      </c>
      <c r="C2167" s="4">
        <v>2</v>
      </c>
    </row>
    <row r="2168" spans="1:5" x14ac:dyDescent="0.25">
      <c r="A2168">
        <v>6331</v>
      </c>
      <c r="B2168" s="2">
        <v>1</v>
      </c>
    </row>
    <row r="2169" spans="1:5" x14ac:dyDescent="0.25">
      <c r="A2169">
        <v>6332</v>
      </c>
      <c r="B2169" s="2">
        <v>1</v>
      </c>
    </row>
    <row r="2170" spans="1:5" x14ac:dyDescent="0.25">
      <c r="A2170">
        <v>6333</v>
      </c>
      <c r="B2170" s="2">
        <v>1</v>
      </c>
    </row>
    <row r="2171" spans="1:5" x14ac:dyDescent="0.25">
      <c r="A2171">
        <v>6334</v>
      </c>
      <c r="B2171" s="2">
        <v>1</v>
      </c>
      <c r="E2171" s="1">
        <v>4</v>
      </c>
    </row>
    <row r="2172" spans="1:5" x14ac:dyDescent="0.25">
      <c r="A2172">
        <v>6335</v>
      </c>
      <c r="B2172" s="2">
        <v>1</v>
      </c>
      <c r="E2172" s="1">
        <v>4</v>
      </c>
    </row>
    <row r="2173" spans="1:5" x14ac:dyDescent="0.25">
      <c r="A2173">
        <v>6336</v>
      </c>
      <c r="B2173" s="2">
        <v>1</v>
      </c>
      <c r="E2173" s="1">
        <v>4</v>
      </c>
    </row>
    <row r="2174" spans="1:5" x14ac:dyDescent="0.25">
      <c r="A2174">
        <v>6337</v>
      </c>
      <c r="B2174" s="2">
        <v>1</v>
      </c>
      <c r="E2174" s="1">
        <v>4</v>
      </c>
    </row>
    <row r="2175" spans="1:5" x14ac:dyDescent="0.25">
      <c r="A2175">
        <v>6338</v>
      </c>
      <c r="E2175" s="1">
        <v>4</v>
      </c>
    </row>
    <row r="2176" spans="1:5" x14ac:dyDescent="0.25">
      <c r="A2176">
        <v>6339</v>
      </c>
      <c r="E2176" s="1">
        <v>4</v>
      </c>
    </row>
    <row r="2177" spans="1:5" x14ac:dyDescent="0.25">
      <c r="A2177">
        <v>6340</v>
      </c>
      <c r="E2177" s="1">
        <v>4</v>
      </c>
    </row>
    <row r="2178" spans="1:5" x14ac:dyDescent="0.25">
      <c r="A2178">
        <v>6341</v>
      </c>
      <c r="D2178" s="3">
        <v>3</v>
      </c>
      <c r="E2178" s="1">
        <v>4</v>
      </c>
    </row>
    <row r="2179" spans="1:5" x14ac:dyDescent="0.25">
      <c r="A2179">
        <v>6342</v>
      </c>
      <c r="D2179" s="3">
        <v>3</v>
      </c>
      <c r="E2179" s="1">
        <v>4</v>
      </c>
    </row>
    <row r="2180" spans="1:5" x14ac:dyDescent="0.25">
      <c r="A2180">
        <v>6343</v>
      </c>
      <c r="D2180" s="3">
        <v>3</v>
      </c>
      <c r="E2180" s="1">
        <v>4</v>
      </c>
    </row>
    <row r="2181" spans="1:5" x14ac:dyDescent="0.25">
      <c r="A2181">
        <v>6344</v>
      </c>
      <c r="D2181" s="3">
        <v>3</v>
      </c>
      <c r="E2181" s="1">
        <v>4</v>
      </c>
    </row>
    <row r="2182" spans="1:5" x14ac:dyDescent="0.25">
      <c r="A2182">
        <v>6345</v>
      </c>
      <c r="D2182" s="3">
        <v>3</v>
      </c>
      <c r="E2182" s="1">
        <v>4</v>
      </c>
    </row>
    <row r="2183" spans="1:5" x14ac:dyDescent="0.25">
      <c r="A2183">
        <v>6346</v>
      </c>
      <c r="D2183" s="3">
        <v>3</v>
      </c>
      <c r="E2183" s="1">
        <v>4</v>
      </c>
    </row>
    <row r="2184" spans="1:5" x14ac:dyDescent="0.25">
      <c r="A2184">
        <v>6347</v>
      </c>
      <c r="D2184" s="3">
        <v>3</v>
      </c>
    </row>
    <row r="2185" spans="1:5" x14ac:dyDescent="0.25">
      <c r="A2185">
        <v>6348</v>
      </c>
      <c r="D2185" s="3">
        <v>3</v>
      </c>
    </row>
    <row r="2186" spans="1:5" x14ac:dyDescent="0.25">
      <c r="A2186">
        <v>6349</v>
      </c>
      <c r="C2186" s="4">
        <v>2</v>
      </c>
      <c r="D2186" s="3">
        <v>3</v>
      </c>
    </row>
    <row r="2187" spans="1:5" x14ac:dyDescent="0.25">
      <c r="A2187">
        <v>6350</v>
      </c>
      <c r="C2187" s="4">
        <v>2</v>
      </c>
      <c r="D2187" s="3">
        <v>3</v>
      </c>
    </row>
    <row r="2188" spans="1:5" x14ac:dyDescent="0.25">
      <c r="A2188">
        <v>6351</v>
      </c>
      <c r="C2188" s="4">
        <v>2</v>
      </c>
      <c r="D2188" s="3">
        <v>3</v>
      </c>
    </row>
    <row r="2189" spans="1:5" x14ac:dyDescent="0.25">
      <c r="A2189">
        <v>6352</v>
      </c>
      <c r="C2189" s="4">
        <v>2</v>
      </c>
      <c r="D2189" s="3">
        <v>3</v>
      </c>
    </row>
    <row r="2190" spans="1:5" x14ac:dyDescent="0.25">
      <c r="A2190">
        <v>6353</v>
      </c>
      <c r="C2190" s="4">
        <v>2</v>
      </c>
      <c r="D2190" s="3">
        <v>3</v>
      </c>
    </row>
    <row r="2191" spans="1:5" x14ac:dyDescent="0.25">
      <c r="A2191">
        <v>6354</v>
      </c>
      <c r="C2191" s="4">
        <v>2</v>
      </c>
      <c r="D2191" s="3">
        <v>3</v>
      </c>
    </row>
    <row r="2192" spans="1:5" x14ac:dyDescent="0.25">
      <c r="A2192">
        <v>6355</v>
      </c>
      <c r="C2192" s="4">
        <v>2</v>
      </c>
      <c r="D2192" s="3">
        <v>3</v>
      </c>
    </row>
    <row r="2193" spans="1:5" x14ac:dyDescent="0.25">
      <c r="A2193">
        <v>6356</v>
      </c>
      <c r="B2193" s="2">
        <v>1</v>
      </c>
      <c r="C2193" s="4">
        <v>2</v>
      </c>
    </row>
    <row r="2194" spans="1:5" x14ac:dyDescent="0.25">
      <c r="A2194">
        <v>6357</v>
      </c>
      <c r="B2194" s="2">
        <v>1</v>
      </c>
      <c r="C2194" s="4">
        <v>2</v>
      </c>
    </row>
    <row r="2195" spans="1:5" x14ac:dyDescent="0.25">
      <c r="A2195">
        <v>6358</v>
      </c>
      <c r="B2195" s="2">
        <v>1</v>
      </c>
      <c r="C2195" s="4">
        <v>2</v>
      </c>
    </row>
    <row r="2196" spans="1:5" x14ac:dyDescent="0.25">
      <c r="A2196">
        <v>6359</v>
      </c>
      <c r="B2196" s="2">
        <v>1</v>
      </c>
      <c r="C2196" s="4">
        <v>2</v>
      </c>
    </row>
    <row r="2197" spans="1:5" x14ac:dyDescent="0.25">
      <c r="A2197">
        <v>6360</v>
      </c>
      <c r="B2197" s="2">
        <v>1</v>
      </c>
      <c r="C2197" s="4">
        <v>2</v>
      </c>
    </row>
    <row r="2198" spans="1:5" x14ac:dyDescent="0.25">
      <c r="A2198">
        <v>6361</v>
      </c>
      <c r="B2198" s="2">
        <v>1</v>
      </c>
    </row>
    <row r="2199" spans="1:5" x14ac:dyDescent="0.25">
      <c r="A2199">
        <v>6362</v>
      </c>
      <c r="B2199" s="2">
        <v>1</v>
      </c>
    </row>
    <row r="2200" spans="1:5" x14ac:dyDescent="0.25">
      <c r="A2200">
        <v>6363</v>
      </c>
      <c r="B2200" s="2">
        <v>1</v>
      </c>
      <c r="E2200" s="1">
        <v>4</v>
      </c>
    </row>
    <row r="2201" spans="1:5" x14ac:dyDescent="0.25">
      <c r="A2201">
        <v>6364</v>
      </c>
      <c r="B2201" s="2">
        <v>1</v>
      </c>
      <c r="E2201" s="1">
        <v>4</v>
      </c>
    </row>
    <row r="2202" spans="1:5" x14ac:dyDescent="0.25">
      <c r="A2202">
        <v>6365</v>
      </c>
      <c r="B2202" s="2">
        <v>1</v>
      </c>
      <c r="E2202" s="1">
        <v>4</v>
      </c>
    </row>
    <row r="2203" spans="1:5" x14ac:dyDescent="0.25">
      <c r="A2203">
        <v>6366</v>
      </c>
      <c r="B2203" s="2">
        <v>1</v>
      </c>
      <c r="E2203" s="1">
        <v>4</v>
      </c>
    </row>
    <row r="2204" spans="1:5" x14ac:dyDescent="0.25">
      <c r="A2204">
        <v>6367</v>
      </c>
      <c r="B2204" s="2">
        <v>1</v>
      </c>
      <c r="E2204" s="1">
        <v>4</v>
      </c>
    </row>
    <row r="2205" spans="1:5" x14ac:dyDescent="0.25">
      <c r="A2205">
        <v>6368</v>
      </c>
      <c r="D2205" s="3">
        <v>3</v>
      </c>
      <c r="E2205" s="1">
        <v>4</v>
      </c>
    </row>
    <row r="2206" spans="1:5" x14ac:dyDescent="0.25">
      <c r="A2206">
        <v>6369</v>
      </c>
      <c r="D2206" s="3">
        <v>3</v>
      </c>
      <c r="E2206" s="1">
        <v>4</v>
      </c>
    </row>
    <row r="2207" spans="1:5" x14ac:dyDescent="0.25">
      <c r="A2207">
        <v>6370</v>
      </c>
      <c r="D2207" s="3">
        <v>3</v>
      </c>
      <c r="E2207" s="1">
        <v>4</v>
      </c>
    </row>
    <row r="2208" spans="1:5" x14ac:dyDescent="0.25">
      <c r="A2208">
        <v>6371</v>
      </c>
      <c r="D2208" s="3">
        <v>3</v>
      </c>
      <c r="E2208" s="1">
        <v>4</v>
      </c>
    </row>
    <row r="2209" spans="1:5" x14ac:dyDescent="0.25">
      <c r="A2209">
        <v>6372</v>
      </c>
      <c r="D2209" s="3">
        <v>3</v>
      </c>
      <c r="E2209" s="1">
        <v>4</v>
      </c>
    </row>
    <row r="2210" spans="1:5" x14ac:dyDescent="0.25">
      <c r="A2210">
        <v>6373</v>
      </c>
      <c r="D2210" s="3">
        <v>3</v>
      </c>
      <c r="E2210" s="1">
        <v>4</v>
      </c>
    </row>
    <row r="2211" spans="1:5" x14ac:dyDescent="0.25">
      <c r="A2211">
        <v>6374</v>
      </c>
      <c r="D2211" s="3">
        <v>3</v>
      </c>
      <c r="E2211" s="1">
        <v>4</v>
      </c>
    </row>
    <row r="2212" spans="1:5" x14ac:dyDescent="0.25">
      <c r="A2212">
        <v>6375</v>
      </c>
      <c r="D2212" s="3">
        <v>3</v>
      </c>
      <c r="E2212" s="1">
        <v>4</v>
      </c>
    </row>
    <row r="2213" spans="1:5" x14ac:dyDescent="0.25">
      <c r="A2213">
        <v>6376</v>
      </c>
      <c r="D2213" s="3">
        <v>3</v>
      </c>
    </row>
    <row r="2214" spans="1:5" x14ac:dyDescent="0.25">
      <c r="A2214">
        <v>6377</v>
      </c>
      <c r="D2214" s="3">
        <v>3</v>
      </c>
    </row>
    <row r="2215" spans="1:5" x14ac:dyDescent="0.25">
      <c r="A2215">
        <v>6378</v>
      </c>
      <c r="D2215" s="3">
        <v>3</v>
      </c>
    </row>
    <row r="2216" spans="1:5" x14ac:dyDescent="0.25">
      <c r="A2216">
        <v>6379</v>
      </c>
      <c r="D2216" s="3">
        <v>3</v>
      </c>
    </row>
    <row r="2217" spans="1:5" x14ac:dyDescent="0.25">
      <c r="A2217">
        <v>6380</v>
      </c>
      <c r="C2217" s="4">
        <v>2</v>
      </c>
      <c r="D2217" s="3">
        <v>3</v>
      </c>
    </row>
    <row r="2218" spans="1:5" x14ac:dyDescent="0.25">
      <c r="A2218">
        <v>6381</v>
      </c>
      <c r="C2218" s="4">
        <v>2</v>
      </c>
      <c r="D2218" s="3">
        <v>3</v>
      </c>
    </row>
    <row r="2219" spans="1:5" x14ac:dyDescent="0.25">
      <c r="A2219">
        <v>6382</v>
      </c>
      <c r="C2219" s="4">
        <v>2</v>
      </c>
      <c r="D2219" s="3">
        <v>3</v>
      </c>
    </row>
    <row r="2220" spans="1:5" x14ac:dyDescent="0.25">
      <c r="A2220">
        <v>6383</v>
      </c>
      <c r="C2220" s="4">
        <v>2</v>
      </c>
      <c r="D2220" s="3">
        <v>3</v>
      </c>
    </row>
    <row r="2221" spans="1:5" x14ac:dyDescent="0.25">
      <c r="A2221">
        <v>6384</v>
      </c>
      <c r="C2221" s="4">
        <v>2</v>
      </c>
    </row>
    <row r="2222" spans="1:5" x14ac:dyDescent="0.25">
      <c r="A2222">
        <v>6385</v>
      </c>
      <c r="C2222" s="4">
        <v>2</v>
      </c>
    </row>
    <row r="2223" spans="1:5" x14ac:dyDescent="0.25">
      <c r="A2223">
        <v>6386</v>
      </c>
      <c r="C2223" s="4">
        <v>2</v>
      </c>
    </row>
    <row r="2224" spans="1:5" x14ac:dyDescent="0.25">
      <c r="A2224">
        <v>6387</v>
      </c>
      <c r="B2224" s="2">
        <v>1</v>
      </c>
      <c r="C2224" s="4">
        <v>2</v>
      </c>
    </row>
    <row r="2225" spans="1:5" x14ac:dyDescent="0.25">
      <c r="A2225">
        <v>6388</v>
      </c>
      <c r="B2225" s="2">
        <v>1</v>
      </c>
      <c r="C2225" s="4">
        <v>2</v>
      </c>
    </row>
    <row r="2226" spans="1:5" x14ac:dyDescent="0.25">
      <c r="A2226">
        <v>6389</v>
      </c>
      <c r="B2226" s="2">
        <v>1</v>
      </c>
      <c r="C2226" s="4">
        <v>2</v>
      </c>
    </row>
    <row r="2227" spans="1:5" x14ac:dyDescent="0.25">
      <c r="A2227">
        <v>6390</v>
      </c>
      <c r="B2227" s="2">
        <v>1</v>
      </c>
      <c r="C2227" s="4">
        <v>2</v>
      </c>
    </row>
    <row r="2228" spans="1:5" x14ac:dyDescent="0.25">
      <c r="A2228">
        <v>6391</v>
      </c>
      <c r="B2228" s="2">
        <v>1</v>
      </c>
      <c r="C2228" s="4">
        <v>2</v>
      </c>
    </row>
    <row r="2229" spans="1:5" x14ac:dyDescent="0.25">
      <c r="A2229">
        <v>6392</v>
      </c>
      <c r="B2229" s="2">
        <v>1</v>
      </c>
      <c r="E2229" s="1">
        <v>4</v>
      </c>
    </row>
    <row r="2230" spans="1:5" x14ac:dyDescent="0.25">
      <c r="A2230">
        <v>6393</v>
      </c>
      <c r="B2230" s="2">
        <v>1</v>
      </c>
      <c r="E2230" s="1">
        <v>4</v>
      </c>
    </row>
    <row r="2231" spans="1:5" x14ac:dyDescent="0.25">
      <c r="A2231">
        <v>6394</v>
      </c>
      <c r="B2231" s="2">
        <v>1</v>
      </c>
      <c r="E2231" s="1">
        <v>4</v>
      </c>
    </row>
    <row r="2232" spans="1:5" x14ac:dyDescent="0.25">
      <c r="A2232">
        <v>6395</v>
      </c>
      <c r="B2232" s="2">
        <v>1</v>
      </c>
      <c r="E2232" s="1">
        <v>4</v>
      </c>
    </row>
    <row r="2233" spans="1:5" x14ac:dyDescent="0.25">
      <c r="A2233">
        <v>6396</v>
      </c>
      <c r="B2233" s="2">
        <v>1</v>
      </c>
      <c r="E2233" s="1">
        <v>4</v>
      </c>
    </row>
    <row r="2234" spans="1:5" x14ac:dyDescent="0.25">
      <c r="A2234">
        <v>6397</v>
      </c>
      <c r="B2234" s="2">
        <v>1</v>
      </c>
      <c r="E2234" s="1">
        <v>4</v>
      </c>
    </row>
    <row r="2235" spans="1:5" x14ac:dyDescent="0.25">
      <c r="A2235">
        <v>6398</v>
      </c>
      <c r="E2235" s="1">
        <v>4</v>
      </c>
    </row>
    <row r="2236" spans="1:5" x14ac:dyDescent="0.25">
      <c r="A2236">
        <v>6399</v>
      </c>
      <c r="E2236" s="1">
        <v>4</v>
      </c>
    </row>
    <row r="2237" spans="1:5" x14ac:dyDescent="0.25">
      <c r="A2237">
        <v>6400</v>
      </c>
      <c r="E2237" s="1">
        <v>4</v>
      </c>
    </row>
    <row r="2238" spans="1:5" x14ac:dyDescent="0.25">
      <c r="A2238">
        <v>6401</v>
      </c>
      <c r="D2238" s="3">
        <v>3</v>
      </c>
      <c r="E2238" s="1">
        <v>4</v>
      </c>
    </row>
    <row r="2239" spans="1:5" x14ac:dyDescent="0.25">
      <c r="A2239">
        <v>6402</v>
      </c>
      <c r="D2239" s="3">
        <v>3</v>
      </c>
      <c r="E2239" s="1">
        <v>4</v>
      </c>
    </row>
    <row r="2240" spans="1:5" x14ac:dyDescent="0.25">
      <c r="A2240">
        <v>6403</v>
      </c>
      <c r="D2240" s="3">
        <v>3</v>
      </c>
      <c r="E2240" s="1">
        <v>4</v>
      </c>
    </row>
    <row r="2241" spans="1:5" x14ac:dyDescent="0.25">
      <c r="A2241">
        <v>6404</v>
      </c>
      <c r="D2241" s="3">
        <v>3</v>
      </c>
      <c r="E2241" s="1">
        <v>4</v>
      </c>
    </row>
    <row r="2242" spans="1:5" x14ac:dyDescent="0.25">
      <c r="A2242">
        <v>6405</v>
      </c>
      <c r="D2242" s="3">
        <v>3</v>
      </c>
      <c r="E2242" s="1">
        <v>4</v>
      </c>
    </row>
    <row r="2243" spans="1:5" x14ac:dyDescent="0.25">
      <c r="A2243">
        <v>6406</v>
      </c>
      <c r="D2243" s="3">
        <v>3</v>
      </c>
      <c r="E2243" s="1">
        <v>4</v>
      </c>
    </row>
    <row r="2244" spans="1:5" x14ac:dyDescent="0.25">
      <c r="A2244">
        <v>6407</v>
      </c>
      <c r="C2244" s="4">
        <v>2</v>
      </c>
      <c r="D2244" s="3">
        <v>3</v>
      </c>
    </row>
    <row r="2245" spans="1:5" x14ac:dyDescent="0.25">
      <c r="A2245">
        <v>6408</v>
      </c>
      <c r="C2245" s="4">
        <v>2</v>
      </c>
      <c r="D2245" s="3">
        <v>3</v>
      </c>
    </row>
    <row r="2246" spans="1:5" x14ac:dyDescent="0.25">
      <c r="A2246">
        <v>6409</v>
      </c>
      <c r="C2246" s="4">
        <v>2</v>
      </c>
      <c r="D2246" s="3">
        <v>3</v>
      </c>
    </row>
    <row r="2247" spans="1:5" x14ac:dyDescent="0.25">
      <c r="A2247">
        <v>6410</v>
      </c>
      <c r="C2247" s="4">
        <v>2</v>
      </c>
      <c r="D2247" s="3">
        <v>3</v>
      </c>
    </row>
    <row r="2248" spans="1:5" x14ac:dyDescent="0.25">
      <c r="A2248">
        <v>6411</v>
      </c>
      <c r="C2248" s="4">
        <v>2</v>
      </c>
      <c r="D2248" s="3">
        <v>3</v>
      </c>
    </row>
    <row r="2249" spans="1:5" x14ac:dyDescent="0.25">
      <c r="A2249">
        <v>6412</v>
      </c>
      <c r="C2249" s="4">
        <v>2</v>
      </c>
      <c r="D2249" s="3">
        <v>3</v>
      </c>
    </row>
    <row r="2250" spans="1:5" x14ac:dyDescent="0.25">
      <c r="A2250">
        <v>6413</v>
      </c>
      <c r="C2250" s="4">
        <v>2</v>
      </c>
      <c r="D2250" s="3">
        <v>3</v>
      </c>
    </row>
    <row r="2251" spans="1:5" x14ac:dyDescent="0.25">
      <c r="A2251">
        <v>6414</v>
      </c>
      <c r="C2251" s="4">
        <v>2</v>
      </c>
      <c r="D2251" s="3">
        <v>3</v>
      </c>
    </row>
    <row r="2252" spans="1:5" x14ac:dyDescent="0.25">
      <c r="A2252">
        <v>6415</v>
      </c>
      <c r="C2252" s="4">
        <v>2</v>
      </c>
      <c r="D2252" s="3">
        <v>3</v>
      </c>
    </row>
    <row r="2253" spans="1:5" x14ac:dyDescent="0.25">
      <c r="A2253">
        <v>6416</v>
      </c>
      <c r="C2253" s="4">
        <v>2</v>
      </c>
    </row>
    <row r="2254" spans="1:5" x14ac:dyDescent="0.25">
      <c r="A2254">
        <v>6417</v>
      </c>
      <c r="C2254" s="4">
        <v>2</v>
      </c>
    </row>
    <row r="2255" spans="1:5" x14ac:dyDescent="0.25">
      <c r="A2255">
        <v>6418</v>
      </c>
      <c r="C2255" s="4">
        <v>2</v>
      </c>
    </row>
    <row r="2256" spans="1:5" x14ac:dyDescent="0.25">
      <c r="A2256">
        <v>6419</v>
      </c>
      <c r="C2256" s="4">
        <v>2</v>
      </c>
    </row>
    <row r="2257" spans="1:5" x14ac:dyDescent="0.25">
      <c r="A2257">
        <v>6420</v>
      </c>
      <c r="B2257" s="2">
        <v>1</v>
      </c>
      <c r="C2257" s="4">
        <v>2</v>
      </c>
    </row>
    <row r="2258" spans="1:5" x14ac:dyDescent="0.25">
      <c r="A2258">
        <v>6421</v>
      </c>
      <c r="B2258" s="2">
        <v>1</v>
      </c>
    </row>
    <row r="2259" spans="1:5" x14ac:dyDescent="0.25">
      <c r="A2259">
        <v>6422</v>
      </c>
      <c r="B2259" s="2">
        <v>1</v>
      </c>
      <c r="E2259" s="1">
        <v>4</v>
      </c>
    </row>
    <row r="2260" spans="1:5" x14ac:dyDescent="0.25">
      <c r="A2260">
        <v>6423</v>
      </c>
      <c r="B2260" s="2">
        <v>1</v>
      </c>
      <c r="E2260" s="1">
        <v>4</v>
      </c>
    </row>
    <row r="2261" spans="1:5" x14ac:dyDescent="0.25">
      <c r="A2261">
        <v>6424</v>
      </c>
      <c r="B2261" s="2">
        <v>1</v>
      </c>
      <c r="E2261" s="1">
        <v>4</v>
      </c>
    </row>
    <row r="2262" spans="1:5" x14ac:dyDescent="0.25">
      <c r="A2262">
        <v>6425</v>
      </c>
      <c r="B2262" s="2">
        <v>1</v>
      </c>
      <c r="E2262" s="1">
        <v>4</v>
      </c>
    </row>
    <row r="2263" spans="1:5" x14ac:dyDescent="0.25">
      <c r="A2263">
        <v>6426</v>
      </c>
      <c r="B2263" s="2">
        <v>1</v>
      </c>
      <c r="E2263" s="1">
        <v>4</v>
      </c>
    </row>
    <row r="2264" spans="1:5" x14ac:dyDescent="0.25">
      <c r="A2264">
        <v>6427</v>
      </c>
      <c r="B2264" s="2">
        <v>1</v>
      </c>
      <c r="E2264" s="1">
        <v>4</v>
      </c>
    </row>
    <row r="2265" spans="1:5" x14ac:dyDescent="0.25">
      <c r="A2265">
        <v>6428</v>
      </c>
      <c r="B2265" s="2">
        <v>1</v>
      </c>
      <c r="E2265" s="1">
        <v>4</v>
      </c>
    </row>
    <row r="2266" spans="1:5" x14ac:dyDescent="0.25">
      <c r="A2266">
        <v>6429</v>
      </c>
      <c r="B2266" s="2">
        <v>1</v>
      </c>
      <c r="E2266" s="1">
        <v>4</v>
      </c>
    </row>
    <row r="2267" spans="1:5" x14ac:dyDescent="0.25">
      <c r="A2267">
        <v>6430</v>
      </c>
      <c r="B2267" s="2">
        <v>1</v>
      </c>
      <c r="E2267" s="1">
        <v>4</v>
      </c>
    </row>
    <row r="2268" spans="1:5" x14ac:dyDescent="0.25">
      <c r="A2268">
        <v>6431</v>
      </c>
      <c r="E2268" s="1">
        <v>4</v>
      </c>
    </row>
    <row r="2269" spans="1:5" x14ac:dyDescent="0.25">
      <c r="A2269">
        <v>6432</v>
      </c>
      <c r="E2269" s="1">
        <v>4</v>
      </c>
    </row>
    <row r="2270" spans="1:5" x14ac:dyDescent="0.25">
      <c r="A2270">
        <v>6433</v>
      </c>
      <c r="E2270" s="1">
        <v>4</v>
      </c>
    </row>
    <row r="2271" spans="1:5" x14ac:dyDescent="0.25">
      <c r="A2271">
        <v>6434</v>
      </c>
      <c r="E2271" s="1">
        <v>4</v>
      </c>
    </row>
    <row r="2272" spans="1:5" x14ac:dyDescent="0.25">
      <c r="A2272">
        <v>6435</v>
      </c>
      <c r="E2272" s="1">
        <v>4</v>
      </c>
    </row>
    <row r="2273" spans="1:5" x14ac:dyDescent="0.25">
      <c r="A2273">
        <v>6436</v>
      </c>
      <c r="C2273" s="4">
        <v>2</v>
      </c>
      <c r="D2273" s="3">
        <v>3</v>
      </c>
      <c r="E2273" s="1">
        <v>4</v>
      </c>
    </row>
    <row r="2274" spans="1:5" x14ac:dyDescent="0.25">
      <c r="A2274">
        <v>6437</v>
      </c>
      <c r="C2274" s="4">
        <v>2</v>
      </c>
      <c r="D2274" s="3">
        <v>3</v>
      </c>
    </row>
    <row r="2275" spans="1:5" x14ac:dyDescent="0.25">
      <c r="A2275">
        <v>6438</v>
      </c>
      <c r="C2275" s="4">
        <v>2</v>
      </c>
      <c r="D2275" s="3">
        <v>3</v>
      </c>
    </row>
    <row r="2276" spans="1:5" x14ac:dyDescent="0.25">
      <c r="A2276">
        <v>6439</v>
      </c>
      <c r="C2276" s="4">
        <v>2</v>
      </c>
      <c r="D2276" s="3">
        <v>3</v>
      </c>
    </row>
    <row r="2277" spans="1:5" x14ac:dyDescent="0.25">
      <c r="A2277">
        <v>6440</v>
      </c>
      <c r="C2277" s="4">
        <v>2</v>
      </c>
      <c r="D2277" s="3">
        <v>3</v>
      </c>
    </row>
    <row r="2278" spans="1:5" x14ac:dyDescent="0.25">
      <c r="A2278">
        <v>6441</v>
      </c>
      <c r="C2278" s="4">
        <v>2</v>
      </c>
      <c r="D2278" s="3">
        <v>3</v>
      </c>
    </row>
    <row r="2279" spans="1:5" x14ac:dyDescent="0.25">
      <c r="A2279">
        <v>6442</v>
      </c>
      <c r="C2279" s="4">
        <v>2</v>
      </c>
      <c r="D2279" s="3">
        <v>3</v>
      </c>
    </row>
    <row r="2280" spans="1:5" x14ac:dyDescent="0.25">
      <c r="A2280">
        <v>6443</v>
      </c>
      <c r="C2280" s="4">
        <v>2</v>
      </c>
      <c r="D2280" s="3">
        <v>3</v>
      </c>
    </row>
    <row r="2281" spans="1:5" x14ac:dyDescent="0.25">
      <c r="A2281">
        <v>6444</v>
      </c>
      <c r="C2281" s="4">
        <v>2</v>
      </c>
      <c r="D2281" s="3">
        <v>3</v>
      </c>
    </row>
    <row r="2282" spans="1:5" x14ac:dyDescent="0.25">
      <c r="A2282">
        <v>6445</v>
      </c>
      <c r="C2282" s="4">
        <v>2</v>
      </c>
      <c r="D2282" s="3">
        <v>3</v>
      </c>
    </row>
    <row r="2283" spans="1:5" x14ac:dyDescent="0.25">
      <c r="A2283">
        <v>6446</v>
      </c>
      <c r="C2283" s="4">
        <v>2</v>
      </c>
      <c r="D2283" s="3">
        <v>3</v>
      </c>
    </row>
    <row r="2284" spans="1:5" x14ac:dyDescent="0.25">
      <c r="A2284">
        <v>6447</v>
      </c>
      <c r="C2284" s="4">
        <v>2</v>
      </c>
      <c r="D2284" s="3">
        <v>3</v>
      </c>
    </row>
    <row r="2285" spans="1:5" x14ac:dyDescent="0.25">
      <c r="A2285">
        <v>6448</v>
      </c>
      <c r="C2285" s="4">
        <v>2</v>
      </c>
      <c r="D2285" s="3">
        <v>3</v>
      </c>
    </row>
    <row r="2286" spans="1:5" x14ac:dyDescent="0.25">
      <c r="A2286">
        <v>6449</v>
      </c>
      <c r="D2286" s="3">
        <v>3</v>
      </c>
    </row>
    <row r="2287" spans="1:5" x14ac:dyDescent="0.25">
      <c r="A2287">
        <v>6450</v>
      </c>
    </row>
    <row r="2288" spans="1:5" x14ac:dyDescent="0.25">
      <c r="A2288">
        <v>6451</v>
      </c>
    </row>
    <row r="2289" spans="1:5" x14ac:dyDescent="0.25">
      <c r="A2289">
        <v>6452</v>
      </c>
    </row>
    <row r="2290" spans="1:5" x14ac:dyDescent="0.25">
      <c r="A2290">
        <v>6453</v>
      </c>
      <c r="B2290" s="2">
        <v>1</v>
      </c>
    </row>
    <row r="2291" spans="1:5" x14ac:dyDescent="0.25">
      <c r="A2291">
        <v>6454</v>
      </c>
      <c r="B2291" s="2">
        <v>1</v>
      </c>
    </row>
    <row r="2292" spans="1:5" x14ac:dyDescent="0.25">
      <c r="A2292">
        <v>6455</v>
      </c>
      <c r="B2292" s="2">
        <v>1</v>
      </c>
      <c r="E2292" s="1">
        <v>4</v>
      </c>
    </row>
    <row r="2293" spans="1:5" x14ac:dyDescent="0.25">
      <c r="A2293">
        <v>6456</v>
      </c>
      <c r="B2293" s="2">
        <v>1</v>
      </c>
      <c r="E2293" s="1">
        <v>4</v>
      </c>
    </row>
    <row r="2294" spans="1:5" x14ac:dyDescent="0.25">
      <c r="A2294">
        <v>6457</v>
      </c>
      <c r="B2294" s="2">
        <v>1</v>
      </c>
      <c r="E2294" s="1">
        <v>4</v>
      </c>
    </row>
    <row r="2295" spans="1:5" x14ac:dyDescent="0.25">
      <c r="A2295">
        <v>6458</v>
      </c>
      <c r="B2295" s="2">
        <v>1</v>
      </c>
      <c r="E2295" s="1">
        <v>4</v>
      </c>
    </row>
    <row r="2296" spans="1:5" x14ac:dyDescent="0.25">
      <c r="A2296">
        <v>6459</v>
      </c>
      <c r="B2296" s="2">
        <v>1</v>
      </c>
      <c r="E2296" s="1">
        <v>4</v>
      </c>
    </row>
    <row r="2297" spans="1:5" x14ac:dyDescent="0.25">
      <c r="A2297">
        <v>6460</v>
      </c>
      <c r="B2297" s="2">
        <v>1</v>
      </c>
      <c r="E2297" s="1">
        <v>4</v>
      </c>
    </row>
    <row r="2298" spans="1:5" x14ac:dyDescent="0.25">
      <c r="A2298">
        <v>6461</v>
      </c>
      <c r="B2298" s="2">
        <v>1</v>
      </c>
      <c r="E2298" s="1">
        <v>4</v>
      </c>
    </row>
    <row r="2299" spans="1:5" x14ac:dyDescent="0.25">
      <c r="A2299">
        <v>6462</v>
      </c>
      <c r="B2299" s="2">
        <v>1</v>
      </c>
      <c r="E2299" s="1">
        <v>4</v>
      </c>
    </row>
    <row r="2300" spans="1:5" x14ac:dyDescent="0.25">
      <c r="A2300">
        <v>6463</v>
      </c>
      <c r="B2300" s="2">
        <v>1</v>
      </c>
      <c r="E2300" s="1">
        <v>4</v>
      </c>
    </row>
    <row r="2301" spans="1:5" x14ac:dyDescent="0.25">
      <c r="A2301">
        <v>6464</v>
      </c>
      <c r="B2301" s="2">
        <v>1</v>
      </c>
      <c r="E2301" s="1">
        <v>4</v>
      </c>
    </row>
    <row r="2302" spans="1:5" x14ac:dyDescent="0.25">
      <c r="A2302">
        <v>6465</v>
      </c>
      <c r="B2302" s="2">
        <v>1</v>
      </c>
      <c r="E2302" s="1">
        <v>4</v>
      </c>
    </row>
    <row r="2303" spans="1:5" x14ac:dyDescent="0.25">
      <c r="A2303">
        <v>6466</v>
      </c>
      <c r="B2303" s="2">
        <v>1</v>
      </c>
      <c r="E2303" s="1">
        <v>4</v>
      </c>
    </row>
    <row r="2304" spans="1:5" x14ac:dyDescent="0.25">
      <c r="A2304">
        <v>6467</v>
      </c>
      <c r="E2304" s="1">
        <v>4</v>
      </c>
    </row>
    <row r="2305" spans="1:5" x14ac:dyDescent="0.25">
      <c r="A2305">
        <v>6468</v>
      </c>
      <c r="E2305" s="1">
        <v>4</v>
      </c>
    </row>
    <row r="2306" spans="1:5" x14ac:dyDescent="0.25">
      <c r="A2306">
        <v>6469</v>
      </c>
      <c r="E2306" s="1">
        <v>4</v>
      </c>
    </row>
    <row r="2307" spans="1:5" x14ac:dyDescent="0.25">
      <c r="A2307">
        <v>6470</v>
      </c>
      <c r="C2307" s="4">
        <v>2</v>
      </c>
    </row>
    <row r="2308" spans="1:5" x14ac:dyDescent="0.25">
      <c r="A2308">
        <v>6471</v>
      </c>
      <c r="C2308" s="4">
        <v>2</v>
      </c>
      <c r="D2308" s="3">
        <v>3</v>
      </c>
    </row>
    <row r="2309" spans="1:5" x14ac:dyDescent="0.25">
      <c r="A2309">
        <v>6472</v>
      </c>
      <c r="C2309" s="4">
        <v>2</v>
      </c>
      <c r="D2309" s="3">
        <v>3</v>
      </c>
    </row>
    <row r="2310" spans="1:5" x14ac:dyDescent="0.25">
      <c r="A2310">
        <v>6473</v>
      </c>
      <c r="C2310" s="4">
        <v>2</v>
      </c>
      <c r="D2310" s="3">
        <v>3</v>
      </c>
    </row>
    <row r="2311" spans="1:5" x14ac:dyDescent="0.25">
      <c r="A2311">
        <v>6474</v>
      </c>
      <c r="C2311" s="4">
        <v>2</v>
      </c>
      <c r="D2311" s="3">
        <v>3</v>
      </c>
    </row>
    <row r="2312" spans="1:5" x14ac:dyDescent="0.25">
      <c r="A2312">
        <v>6475</v>
      </c>
      <c r="C2312" s="4">
        <v>2</v>
      </c>
      <c r="D2312" s="3">
        <v>3</v>
      </c>
    </row>
    <row r="2313" spans="1:5" x14ac:dyDescent="0.25">
      <c r="A2313">
        <v>6476</v>
      </c>
      <c r="C2313" s="4">
        <v>2</v>
      </c>
      <c r="D2313" s="3">
        <v>3</v>
      </c>
    </row>
    <row r="2314" spans="1:5" x14ac:dyDescent="0.25">
      <c r="A2314">
        <v>6477</v>
      </c>
      <c r="C2314" s="4">
        <v>2</v>
      </c>
      <c r="D2314" s="3">
        <v>3</v>
      </c>
    </row>
    <row r="2315" spans="1:5" x14ac:dyDescent="0.25">
      <c r="A2315">
        <v>6478</v>
      </c>
      <c r="C2315" s="4">
        <v>2</v>
      </c>
      <c r="D2315" s="3">
        <v>3</v>
      </c>
    </row>
    <row r="2316" spans="1:5" x14ac:dyDescent="0.25">
      <c r="A2316">
        <v>6479</v>
      </c>
      <c r="C2316" s="4">
        <v>2</v>
      </c>
      <c r="D2316" s="3">
        <v>3</v>
      </c>
    </row>
    <row r="2317" spans="1:5" x14ac:dyDescent="0.25">
      <c r="A2317">
        <v>6480</v>
      </c>
      <c r="C2317" s="4">
        <v>2</v>
      </c>
      <c r="D2317" s="3">
        <v>3</v>
      </c>
    </row>
    <row r="2318" spans="1:5" x14ac:dyDescent="0.25">
      <c r="A2318">
        <v>6481</v>
      </c>
      <c r="C2318" s="4">
        <v>2</v>
      </c>
      <c r="D2318" s="3">
        <v>3</v>
      </c>
    </row>
    <row r="2319" spans="1:5" x14ac:dyDescent="0.25">
      <c r="A2319">
        <v>6482</v>
      </c>
      <c r="C2319" s="4">
        <v>2</v>
      </c>
      <c r="D2319" s="3">
        <v>3</v>
      </c>
    </row>
    <row r="2320" spans="1:5" x14ac:dyDescent="0.25">
      <c r="A2320">
        <v>6483</v>
      </c>
      <c r="C2320" s="4">
        <v>2</v>
      </c>
      <c r="D2320" s="3">
        <v>3</v>
      </c>
    </row>
    <row r="2321" spans="1:5" x14ac:dyDescent="0.25">
      <c r="A2321">
        <v>6484</v>
      </c>
    </row>
    <row r="2322" spans="1:5" x14ac:dyDescent="0.25">
      <c r="A2322">
        <v>6485</v>
      </c>
    </row>
    <row r="2323" spans="1:5" x14ac:dyDescent="0.25">
      <c r="A2323">
        <v>6486</v>
      </c>
    </row>
    <row r="2324" spans="1:5" x14ac:dyDescent="0.25">
      <c r="A2324">
        <v>6487</v>
      </c>
    </row>
    <row r="2325" spans="1:5" x14ac:dyDescent="0.25">
      <c r="A2325">
        <v>6488</v>
      </c>
      <c r="E2325" s="1">
        <v>4</v>
      </c>
    </row>
    <row r="2326" spans="1:5" x14ac:dyDescent="0.25">
      <c r="A2326">
        <v>6489</v>
      </c>
      <c r="B2326" s="2">
        <v>1</v>
      </c>
      <c r="E2326" s="1">
        <v>4</v>
      </c>
    </row>
    <row r="2327" spans="1:5" x14ac:dyDescent="0.25">
      <c r="A2327">
        <v>6490</v>
      </c>
      <c r="B2327" s="2">
        <v>1</v>
      </c>
      <c r="E2327" s="1">
        <v>4</v>
      </c>
    </row>
    <row r="2328" spans="1:5" x14ac:dyDescent="0.25">
      <c r="A2328">
        <v>6491</v>
      </c>
      <c r="B2328" s="2">
        <v>1</v>
      </c>
      <c r="E2328" s="1">
        <v>4</v>
      </c>
    </row>
    <row r="2329" spans="1:5" x14ac:dyDescent="0.25">
      <c r="A2329">
        <v>6492</v>
      </c>
      <c r="B2329" s="2">
        <v>1</v>
      </c>
      <c r="E2329" s="1">
        <v>4</v>
      </c>
    </row>
    <row r="2330" spans="1:5" x14ac:dyDescent="0.25">
      <c r="A2330">
        <v>6493</v>
      </c>
      <c r="B2330" s="2">
        <v>1</v>
      </c>
      <c r="E2330" s="1">
        <v>4</v>
      </c>
    </row>
    <row r="2331" spans="1:5" x14ac:dyDescent="0.25">
      <c r="A2331">
        <v>6494</v>
      </c>
      <c r="B2331" s="2">
        <v>1</v>
      </c>
      <c r="E2331" s="1">
        <v>4</v>
      </c>
    </row>
    <row r="2332" spans="1:5" x14ac:dyDescent="0.25">
      <c r="A2332">
        <v>6495</v>
      </c>
      <c r="B2332" s="2">
        <v>1</v>
      </c>
      <c r="E2332" s="1">
        <v>4</v>
      </c>
    </row>
    <row r="2333" spans="1:5" x14ac:dyDescent="0.25">
      <c r="A2333">
        <v>6496</v>
      </c>
      <c r="B2333" s="2">
        <v>1</v>
      </c>
      <c r="E2333" s="1">
        <v>4</v>
      </c>
    </row>
    <row r="2334" spans="1:5" x14ac:dyDescent="0.25">
      <c r="A2334">
        <v>6497</v>
      </c>
      <c r="B2334" s="2">
        <v>1</v>
      </c>
      <c r="E2334" s="1">
        <v>4</v>
      </c>
    </row>
    <row r="2335" spans="1:5" x14ac:dyDescent="0.25">
      <c r="A2335">
        <v>6498</v>
      </c>
      <c r="B2335" s="2">
        <v>1</v>
      </c>
      <c r="E2335" s="1">
        <v>4</v>
      </c>
    </row>
    <row r="2336" spans="1:5" x14ac:dyDescent="0.25">
      <c r="A2336">
        <v>6499</v>
      </c>
      <c r="B2336" s="2">
        <v>1</v>
      </c>
      <c r="E2336" s="1">
        <v>4</v>
      </c>
    </row>
    <row r="2337" spans="1:5" x14ac:dyDescent="0.25">
      <c r="A2337">
        <v>6500</v>
      </c>
      <c r="B2337" s="2">
        <v>1</v>
      </c>
      <c r="E2337" s="1">
        <v>4</v>
      </c>
    </row>
    <row r="2338" spans="1:5" x14ac:dyDescent="0.25">
      <c r="A2338">
        <v>6501</v>
      </c>
      <c r="E2338" s="1">
        <v>4</v>
      </c>
    </row>
    <row r="2339" spans="1:5" x14ac:dyDescent="0.25">
      <c r="A2339">
        <v>6502</v>
      </c>
      <c r="C2339" s="4">
        <v>2</v>
      </c>
      <c r="E2339" s="1">
        <v>4</v>
      </c>
    </row>
    <row r="2340" spans="1:5" x14ac:dyDescent="0.25">
      <c r="A2340">
        <v>6503</v>
      </c>
      <c r="C2340" s="4">
        <v>2</v>
      </c>
      <c r="E2340" s="1">
        <v>4</v>
      </c>
    </row>
    <row r="2341" spans="1:5" x14ac:dyDescent="0.25">
      <c r="A2341">
        <v>6504</v>
      </c>
      <c r="C2341" s="4">
        <v>2</v>
      </c>
      <c r="D2341" s="3">
        <v>3</v>
      </c>
      <c r="E2341" s="1">
        <v>4</v>
      </c>
    </row>
    <row r="2342" spans="1:5" x14ac:dyDescent="0.25">
      <c r="A2342">
        <v>6505</v>
      </c>
      <c r="C2342" s="4">
        <v>2</v>
      </c>
      <c r="D2342" s="3">
        <v>3</v>
      </c>
    </row>
    <row r="2343" spans="1:5" x14ac:dyDescent="0.25">
      <c r="A2343">
        <v>6506</v>
      </c>
      <c r="C2343" s="4">
        <v>2</v>
      </c>
      <c r="D2343" s="3">
        <v>3</v>
      </c>
    </row>
    <row r="2344" spans="1:5" x14ac:dyDescent="0.25">
      <c r="A2344">
        <v>6507</v>
      </c>
      <c r="C2344" s="4">
        <v>2</v>
      </c>
      <c r="D2344" s="3">
        <v>3</v>
      </c>
    </row>
    <row r="2345" spans="1:5" x14ac:dyDescent="0.25">
      <c r="A2345">
        <v>6508</v>
      </c>
      <c r="C2345" s="4">
        <v>2</v>
      </c>
      <c r="D2345" s="3">
        <v>3</v>
      </c>
    </row>
    <row r="2346" spans="1:5" x14ac:dyDescent="0.25">
      <c r="A2346">
        <v>6509</v>
      </c>
      <c r="C2346" s="4">
        <v>2</v>
      </c>
      <c r="D2346" s="3">
        <v>3</v>
      </c>
    </row>
    <row r="2347" spans="1:5" x14ac:dyDescent="0.25">
      <c r="A2347">
        <v>6510</v>
      </c>
      <c r="C2347" s="4">
        <v>2</v>
      </c>
      <c r="D2347" s="3">
        <v>3</v>
      </c>
    </row>
    <row r="2348" spans="1:5" x14ac:dyDescent="0.25">
      <c r="A2348">
        <v>6511</v>
      </c>
      <c r="C2348" s="4">
        <v>2</v>
      </c>
      <c r="D2348" s="3">
        <v>3</v>
      </c>
    </row>
    <row r="2349" spans="1:5" x14ac:dyDescent="0.25">
      <c r="A2349">
        <v>6512</v>
      </c>
      <c r="C2349" s="4">
        <v>2</v>
      </c>
      <c r="D2349" s="3">
        <v>3</v>
      </c>
    </row>
    <row r="2350" spans="1:5" x14ac:dyDescent="0.25">
      <c r="A2350">
        <v>6513</v>
      </c>
      <c r="C2350" s="4">
        <v>2</v>
      </c>
      <c r="D2350" s="3">
        <v>3</v>
      </c>
    </row>
    <row r="2351" spans="1:5" x14ac:dyDescent="0.25">
      <c r="A2351">
        <v>6514</v>
      </c>
      <c r="C2351" s="4">
        <v>2</v>
      </c>
      <c r="D2351" s="3">
        <v>3</v>
      </c>
    </row>
    <row r="2352" spans="1:5" x14ac:dyDescent="0.25">
      <c r="A2352">
        <v>6515</v>
      </c>
      <c r="C2352" s="4">
        <v>2</v>
      </c>
      <c r="D2352" s="3">
        <v>3</v>
      </c>
    </row>
    <row r="2353" spans="1:5" x14ac:dyDescent="0.25">
      <c r="A2353">
        <v>6516</v>
      </c>
      <c r="C2353" s="4">
        <v>2</v>
      </c>
      <c r="D2353" s="3">
        <v>3</v>
      </c>
    </row>
    <row r="2354" spans="1:5" x14ac:dyDescent="0.25">
      <c r="A2354">
        <v>6517</v>
      </c>
      <c r="C2354" s="4">
        <v>2</v>
      </c>
      <c r="D2354" s="3">
        <v>3</v>
      </c>
    </row>
    <row r="2355" spans="1:5" x14ac:dyDescent="0.25">
      <c r="A2355">
        <v>6518</v>
      </c>
      <c r="C2355" s="4">
        <v>2</v>
      </c>
      <c r="D2355" s="3">
        <v>3</v>
      </c>
    </row>
    <row r="2356" spans="1:5" x14ac:dyDescent="0.25">
      <c r="A2356">
        <v>6519</v>
      </c>
      <c r="D2356" s="3">
        <v>3</v>
      </c>
    </row>
    <row r="2357" spans="1:5" x14ac:dyDescent="0.25">
      <c r="A2357">
        <v>6520</v>
      </c>
      <c r="B2357" s="2">
        <v>1</v>
      </c>
      <c r="D2357" s="3">
        <v>3</v>
      </c>
    </row>
    <row r="2358" spans="1:5" x14ac:dyDescent="0.25">
      <c r="A2358">
        <v>6521</v>
      </c>
      <c r="B2358" s="2">
        <v>1</v>
      </c>
      <c r="D2358" s="3">
        <v>3</v>
      </c>
    </row>
    <row r="2359" spans="1:5" x14ac:dyDescent="0.25">
      <c r="A2359">
        <v>6522</v>
      </c>
      <c r="B2359" s="2">
        <v>1</v>
      </c>
    </row>
    <row r="2360" spans="1:5" x14ac:dyDescent="0.25">
      <c r="A2360">
        <v>6523</v>
      </c>
      <c r="B2360" s="2">
        <v>1</v>
      </c>
    </row>
    <row r="2361" spans="1:5" x14ac:dyDescent="0.25">
      <c r="A2361">
        <v>6524</v>
      </c>
      <c r="B2361" s="2">
        <v>1</v>
      </c>
      <c r="E2361" s="1">
        <v>4</v>
      </c>
    </row>
    <row r="2362" spans="1:5" x14ac:dyDescent="0.25">
      <c r="A2362">
        <v>6525</v>
      </c>
      <c r="B2362" s="2">
        <v>1</v>
      </c>
      <c r="E2362" s="1">
        <v>4</v>
      </c>
    </row>
    <row r="2363" spans="1:5" x14ac:dyDescent="0.25">
      <c r="A2363">
        <v>6526</v>
      </c>
      <c r="B2363" s="2">
        <v>1</v>
      </c>
      <c r="E2363" s="1">
        <v>4</v>
      </c>
    </row>
    <row r="2364" spans="1:5" x14ac:dyDescent="0.25">
      <c r="A2364">
        <v>6527</v>
      </c>
      <c r="B2364" s="2">
        <v>1</v>
      </c>
      <c r="E2364" s="1">
        <v>4</v>
      </c>
    </row>
    <row r="2365" spans="1:5" x14ac:dyDescent="0.25">
      <c r="A2365">
        <v>6528</v>
      </c>
      <c r="B2365" s="2">
        <v>1</v>
      </c>
      <c r="E2365" s="1">
        <v>4</v>
      </c>
    </row>
    <row r="2366" spans="1:5" x14ac:dyDescent="0.25">
      <c r="A2366">
        <v>6529</v>
      </c>
      <c r="B2366" s="2">
        <v>1</v>
      </c>
      <c r="E2366" s="1">
        <v>4</v>
      </c>
    </row>
    <row r="2367" spans="1:5" x14ac:dyDescent="0.25">
      <c r="A2367">
        <v>6530</v>
      </c>
      <c r="B2367" s="2">
        <v>1</v>
      </c>
      <c r="E2367" s="1">
        <v>4</v>
      </c>
    </row>
    <row r="2368" spans="1:5" x14ac:dyDescent="0.25">
      <c r="A2368">
        <v>6531</v>
      </c>
      <c r="B2368" s="2">
        <v>1</v>
      </c>
      <c r="E2368" s="1">
        <v>4</v>
      </c>
    </row>
    <row r="2369" spans="1:5" x14ac:dyDescent="0.25">
      <c r="A2369">
        <v>6532</v>
      </c>
      <c r="B2369" s="2">
        <v>1</v>
      </c>
      <c r="E2369" s="1">
        <v>4</v>
      </c>
    </row>
    <row r="2370" spans="1:5" x14ac:dyDescent="0.25">
      <c r="A2370">
        <v>6533</v>
      </c>
      <c r="B2370" s="2">
        <v>1</v>
      </c>
      <c r="E2370" s="1">
        <v>4</v>
      </c>
    </row>
    <row r="2371" spans="1:5" x14ac:dyDescent="0.25">
      <c r="A2371">
        <v>6534</v>
      </c>
      <c r="B2371" s="2">
        <v>1</v>
      </c>
      <c r="E2371" s="1">
        <v>4</v>
      </c>
    </row>
    <row r="2372" spans="1:5" x14ac:dyDescent="0.25">
      <c r="A2372">
        <v>6535</v>
      </c>
      <c r="B2372" s="2">
        <v>1</v>
      </c>
      <c r="E2372" s="1">
        <v>4</v>
      </c>
    </row>
    <row r="2373" spans="1:5" x14ac:dyDescent="0.25">
      <c r="A2373">
        <v>6536</v>
      </c>
      <c r="B2373" s="2">
        <v>1</v>
      </c>
      <c r="E2373" s="1">
        <v>4</v>
      </c>
    </row>
    <row r="2374" spans="1:5" x14ac:dyDescent="0.25">
      <c r="A2374">
        <v>6537</v>
      </c>
      <c r="B2374" s="2">
        <v>1</v>
      </c>
      <c r="E2374" s="1">
        <v>4</v>
      </c>
    </row>
    <row r="2375" spans="1:5" x14ac:dyDescent="0.25">
      <c r="A2375">
        <v>6538</v>
      </c>
      <c r="B2375" s="2">
        <v>1</v>
      </c>
      <c r="E2375" s="1">
        <v>4</v>
      </c>
    </row>
    <row r="2376" spans="1:5" x14ac:dyDescent="0.25">
      <c r="A2376">
        <v>6539</v>
      </c>
      <c r="B2376" s="2">
        <v>1</v>
      </c>
      <c r="E2376" s="1">
        <v>4</v>
      </c>
    </row>
    <row r="2377" spans="1:5" x14ac:dyDescent="0.25">
      <c r="A2377">
        <v>6540</v>
      </c>
      <c r="D2377" s="3">
        <v>3</v>
      </c>
      <c r="E2377" s="1">
        <v>4</v>
      </c>
    </row>
    <row r="2378" spans="1:5" x14ac:dyDescent="0.25">
      <c r="A2378">
        <v>6541</v>
      </c>
      <c r="C2378" s="4">
        <v>2</v>
      </c>
      <c r="D2378" s="3">
        <v>3</v>
      </c>
      <c r="E2378" s="1">
        <v>4</v>
      </c>
    </row>
    <row r="2379" spans="1:5" x14ac:dyDescent="0.25">
      <c r="A2379">
        <v>6542</v>
      </c>
      <c r="C2379" s="4">
        <v>2</v>
      </c>
      <c r="D2379" s="3">
        <v>3</v>
      </c>
      <c r="E2379" s="1">
        <v>4</v>
      </c>
    </row>
    <row r="2380" spans="1:5" x14ac:dyDescent="0.25">
      <c r="A2380">
        <v>6543</v>
      </c>
      <c r="C2380" s="4">
        <v>2</v>
      </c>
      <c r="D2380" s="3">
        <v>3</v>
      </c>
      <c r="E2380" s="1">
        <v>4</v>
      </c>
    </row>
    <row r="2381" spans="1:5" x14ac:dyDescent="0.25">
      <c r="A2381">
        <v>6544</v>
      </c>
      <c r="C2381" s="4">
        <v>2</v>
      </c>
      <c r="D2381" s="3">
        <v>3</v>
      </c>
      <c r="E2381" s="1">
        <v>4</v>
      </c>
    </row>
    <row r="2382" spans="1:5" x14ac:dyDescent="0.25">
      <c r="A2382">
        <v>6545</v>
      </c>
      <c r="C2382" s="4">
        <v>2</v>
      </c>
      <c r="D2382" s="3">
        <v>3</v>
      </c>
      <c r="E2382" s="1">
        <v>4</v>
      </c>
    </row>
    <row r="2383" spans="1:5" x14ac:dyDescent="0.25">
      <c r="A2383">
        <v>6546</v>
      </c>
      <c r="C2383" s="4">
        <v>2</v>
      </c>
      <c r="D2383" s="3">
        <v>3</v>
      </c>
    </row>
    <row r="2384" spans="1:5" x14ac:dyDescent="0.25">
      <c r="A2384">
        <v>6547</v>
      </c>
      <c r="C2384" s="4">
        <v>2</v>
      </c>
      <c r="D2384" s="3">
        <v>3</v>
      </c>
    </row>
    <row r="2385" spans="1:4" x14ac:dyDescent="0.25">
      <c r="A2385">
        <v>6548</v>
      </c>
      <c r="C2385" s="4">
        <v>2</v>
      </c>
      <c r="D2385" s="3">
        <v>3</v>
      </c>
    </row>
    <row r="2386" spans="1:4" x14ac:dyDescent="0.25">
      <c r="A2386">
        <v>6549</v>
      </c>
      <c r="C2386" s="4">
        <v>2</v>
      </c>
      <c r="D2386" s="3">
        <v>3</v>
      </c>
    </row>
    <row r="2387" spans="1:4" x14ac:dyDescent="0.25">
      <c r="A2387">
        <v>6550</v>
      </c>
      <c r="C2387" s="4">
        <v>2</v>
      </c>
      <c r="D2387" s="3">
        <v>3</v>
      </c>
    </row>
    <row r="2388" spans="1:4" x14ac:dyDescent="0.25">
      <c r="A2388">
        <v>6551</v>
      </c>
      <c r="C2388" s="4">
        <v>2</v>
      </c>
      <c r="D2388" s="3">
        <v>3</v>
      </c>
    </row>
    <row r="2389" spans="1:4" x14ac:dyDescent="0.25">
      <c r="A2389">
        <v>6552</v>
      </c>
      <c r="C2389" s="4">
        <v>2</v>
      </c>
      <c r="D2389" s="3">
        <v>3</v>
      </c>
    </row>
    <row r="2390" spans="1:4" x14ac:dyDescent="0.25">
      <c r="A2390">
        <v>6553</v>
      </c>
      <c r="C2390" s="4">
        <v>2</v>
      </c>
      <c r="D2390" s="3">
        <v>3</v>
      </c>
    </row>
    <row r="2391" spans="1:4" x14ac:dyDescent="0.25">
      <c r="A2391">
        <v>6554</v>
      </c>
      <c r="C2391" s="4">
        <v>2</v>
      </c>
      <c r="D2391" s="3">
        <v>3</v>
      </c>
    </row>
    <row r="2392" spans="1:4" x14ac:dyDescent="0.25">
      <c r="A2392">
        <v>6555</v>
      </c>
      <c r="C2392" s="4">
        <v>2</v>
      </c>
      <c r="D2392" s="3">
        <v>3</v>
      </c>
    </row>
    <row r="2393" spans="1:4" x14ac:dyDescent="0.25">
      <c r="A2393">
        <v>6556</v>
      </c>
      <c r="C2393" s="4">
        <v>2</v>
      </c>
      <c r="D2393" s="3">
        <v>3</v>
      </c>
    </row>
    <row r="2394" spans="1:4" x14ac:dyDescent="0.25">
      <c r="A2394">
        <v>6557</v>
      </c>
      <c r="C2394" s="4">
        <v>2</v>
      </c>
      <c r="D2394" s="3">
        <v>3</v>
      </c>
    </row>
    <row r="2395" spans="1:4" x14ac:dyDescent="0.25">
      <c r="A2395">
        <v>6558</v>
      </c>
      <c r="B2395" s="2">
        <v>1</v>
      </c>
      <c r="C2395" s="4">
        <v>2</v>
      </c>
      <c r="D2395" s="3">
        <v>3</v>
      </c>
    </row>
    <row r="2396" spans="1:4" x14ac:dyDescent="0.25">
      <c r="A2396">
        <v>6559</v>
      </c>
      <c r="B2396" s="2">
        <v>1</v>
      </c>
      <c r="C2396" s="4">
        <v>2</v>
      </c>
      <c r="D2396" s="3">
        <v>3</v>
      </c>
    </row>
    <row r="2397" spans="1:4" x14ac:dyDescent="0.25">
      <c r="A2397">
        <v>6560</v>
      </c>
      <c r="B2397" s="2">
        <v>1</v>
      </c>
      <c r="C2397" s="4">
        <v>2</v>
      </c>
      <c r="D2397" s="3">
        <v>3</v>
      </c>
    </row>
    <row r="2398" spans="1:4" x14ac:dyDescent="0.25">
      <c r="A2398">
        <v>6561</v>
      </c>
      <c r="B2398" s="2">
        <v>1</v>
      </c>
      <c r="C2398" s="4">
        <v>2</v>
      </c>
      <c r="D2398" s="3">
        <v>3</v>
      </c>
    </row>
    <row r="2399" spans="1:4" x14ac:dyDescent="0.25">
      <c r="A2399">
        <v>6562</v>
      </c>
      <c r="B2399" s="2">
        <v>1</v>
      </c>
      <c r="D2399" s="3">
        <v>3</v>
      </c>
    </row>
    <row r="2400" spans="1:4" x14ac:dyDescent="0.25">
      <c r="A2400">
        <v>6563</v>
      </c>
      <c r="B2400" s="2">
        <v>1</v>
      </c>
      <c r="D2400" s="3">
        <v>3</v>
      </c>
    </row>
    <row r="2401" spans="1:5" x14ac:dyDescent="0.25">
      <c r="A2401">
        <v>6564</v>
      </c>
      <c r="B2401" s="2">
        <v>1</v>
      </c>
      <c r="D2401" s="3">
        <v>3</v>
      </c>
    </row>
    <row r="2402" spans="1:5" x14ac:dyDescent="0.25">
      <c r="A2402">
        <v>6565</v>
      </c>
      <c r="B2402" s="2">
        <v>1</v>
      </c>
      <c r="D2402" s="3">
        <v>3</v>
      </c>
    </row>
    <row r="2403" spans="1:5" x14ac:dyDescent="0.25">
      <c r="A2403">
        <v>6566</v>
      </c>
      <c r="B2403" s="2">
        <v>1</v>
      </c>
      <c r="E2403" s="1">
        <v>4</v>
      </c>
    </row>
    <row r="2404" spans="1:5" x14ac:dyDescent="0.25">
      <c r="A2404">
        <v>6567</v>
      </c>
      <c r="B2404" s="2">
        <v>1</v>
      </c>
      <c r="E2404" s="1">
        <v>4</v>
      </c>
    </row>
    <row r="2405" spans="1:5" x14ac:dyDescent="0.25">
      <c r="A2405">
        <v>6568</v>
      </c>
      <c r="B2405" s="2">
        <v>1</v>
      </c>
      <c r="E2405" s="1">
        <v>4</v>
      </c>
    </row>
    <row r="2406" spans="1:5" x14ac:dyDescent="0.25">
      <c r="A2406">
        <v>6569</v>
      </c>
      <c r="B2406" s="2">
        <v>1</v>
      </c>
      <c r="E2406" s="1">
        <v>4</v>
      </c>
    </row>
    <row r="2407" spans="1:5" x14ac:dyDescent="0.25">
      <c r="A2407">
        <v>6570</v>
      </c>
      <c r="B2407" s="2">
        <v>1</v>
      </c>
      <c r="E2407" s="1">
        <v>4</v>
      </c>
    </row>
    <row r="2408" spans="1:5" x14ac:dyDescent="0.25">
      <c r="A2408">
        <v>6571</v>
      </c>
      <c r="B2408" s="2">
        <v>1</v>
      </c>
      <c r="E2408" s="1">
        <v>4</v>
      </c>
    </row>
    <row r="2409" spans="1:5" x14ac:dyDescent="0.25">
      <c r="A2409">
        <v>6572</v>
      </c>
      <c r="B2409" s="2">
        <v>1</v>
      </c>
      <c r="E2409" s="1">
        <v>4</v>
      </c>
    </row>
    <row r="2410" spans="1:5" x14ac:dyDescent="0.25">
      <c r="A2410">
        <v>6573</v>
      </c>
      <c r="B2410" s="2">
        <v>1</v>
      </c>
      <c r="E2410" s="1">
        <v>4</v>
      </c>
    </row>
    <row r="2411" spans="1:5" x14ac:dyDescent="0.25">
      <c r="A2411">
        <v>6574</v>
      </c>
      <c r="B2411" s="2">
        <v>1</v>
      </c>
      <c r="E2411" s="1">
        <v>4</v>
      </c>
    </row>
    <row r="2412" spans="1:5" x14ac:dyDescent="0.25">
      <c r="A2412">
        <v>6575</v>
      </c>
      <c r="B2412" s="2">
        <v>1</v>
      </c>
      <c r="E2412" s="1">
        <v>4</v>
      </c>
    </row>
    <row r="2413" spans="1:5" x14ac:dyDescent="0.25">
      <c r="A2413">
        <v>6576</v>
      </c>
      <c r="B2413" s="2">
        <v>1</v>
      </c>
      <c r="E2413" s="1">
        <v>4</v>
      </c>
    </row>
    <row r="2414" spans="1:5" x14ac:dyDescent="0.25">
      <c r="A2414">
        <v>6577</v>
      </c>
      <c r="B2414" s="2">
        <v>1</v>
      </c>
      <c r="E2414" s="1">
        <v>4</v>
      </c>
    </row>
    <row r="2415" spans="1:5" x14ac:dyDescent="0.25">
      <c r="A2415">
        <v>6578</v>
      </c>
      <c r="B2415" s="2">
        <v>1</v>
      </c>
      <c r="E2415" s="1">
        <v>4</v>
      </c>
    </row>
    <row r="2416" spans="1:5" x14ac:dyDescent="0.25">
      <c r="A2416">
        <v>6579</v>
      </c>
      <c r="B2416" s="2">
        <v>1</v>
      </c>
      <c r="E2416" s="1">
        <v>4</v>
      </c>
    </row>
    <row r="2417" spans="1:5" x14ac:dyDescent="0.25">
      <c r="A2417">
        <v>6580</v>
      </c>
      <c r="B2417" s="2">
        <v>1</v>
      </c>
      <c r="C2417" s="4">
        <v>2</v>
      </c>
      <c r="E2417" s="1">
        <v>4</v>
      </c>
    </row>
    <row r="2418" spans="1:5" x14ac:dyDescent="0.25">
      <c r="A2418">
        <v>6581</v>
      </c>
      <c r="B2418" s="2">
        <v>1</v>
      </c>
      <c r="C2418" s="4">
        <v>2</v>
      </c>
      <c r="E2418" s="1">
        <v>4</v>
      </c>
    </row>
    <row r="2419" spans="1:5" x14ac:dyDescent="0.25">
      <c r="A2419">
        <v>6582</v>
      </c>
      <c r="B2419" s="2">
        <v>1</v>
      </c>
      <c r="C2419" s="4">
        <v>2</v>
      </c>
      <c r="E2419" s="1">
        <v>4</v>
      </c>
    </row>
    <row r="2420" spans="1:5" x14ac:dyDescent="0.25">
      <c r="A2420">
        <v>6583</v>
      </c>
      <c r="C2420" s="4">
        <v>2</v>
      </c>
      <c r="D2420" s="3">
        <v>3</v>
      </c>
      <c r="E2420" s="1">
        <v>4</v>
      </c>
    </row>
    <row r="2421" spans="1:5" x14ac:dyDescent="0.25">
      <c r="A2421">
        <v>6584</v>
      </c>
      <c r="C2421" s="4">
        <v>2</v>
      </c>
      <c r="D2421" s="3">
        <v>3</v>
      </c>
      <c r="E2421" s="1">
        <v>4</v>
      </c>
    </row>
    <row r="2422" spans="1:5" x14ac:dyDescent="0.25">
      <c r="A2422">
        <v>6585</v>
      </c>
      <c r="C2422" s="4">
        <v>2</v>
      </c>
      <c r="D2422" s="3">
        <v>3</v>
      </c>
      <c r="E2422" s="1">
        <v>4</v>
      </c>
    </row>
    <row r="2423" spans="1:5" x14ac:dyDescent="0.25">
      <c r="A2423">
        <v>6586</v>
      </c>
      <c r="C2423" s="4">
        <v>2</v>
      </c>
      <c r="D2423" s="3">
        <v>3</v>
      </c>
      <c r="E2423" s="1">
        <v>4</v>
      </c>
    </row>
    <row r="2424" spans="1:5" x14ac:dyDescent="0.25">
      <c r="A2424">
        <v>6587</v>
      </c>
      <c r="C2424" s="4">
        <v>2</v>
      </c>
      <c r="D2424" s="3">
        <v>3</v>
      </c>
      <c r="E2424" s="1">
        <v>4</v>
      </c>
    </row>
    <row r="2425" spans="1:5" x14ac:dyDescent="0.25">
      <c r="A2425">
        <v>6588</v>
      </c>
      <c r="C2425" s="4">
        <v>2</v>
      </c>
      <c r="D2425" s="3">
        <v>3</v>
      </c>
      <c r="E2425" s="1">
        <v>4</v>
      </c>
    </row>
    <row r="2426" spans="1:5" x14ac:dyDescent="0.25">
      <c r="A2426">
        <v>6589</v>
      </c>
      <c r="C2426" s="4">
        <v>2</v>
      </c>
      <c r="D2426" s="3">
        <v>3</v>
      </c>
      <c r="E2426" s="1">
        <v>4</v>
      </c>
    </row>
    <row r="2427" spans="1:5" x14ac:dyDescent="0.25">
      <c r="A2427">
        <v>6590</v>
      </c>
      <c r="C2427" s="4">
        <v>2</v>
      </c>
      <c r="D2427" s="3">
        <v>3</v>
      </c>
      <c r="E2427" s="1">
        <v>4</v>
      </c>
    </row>
    <row r="2428" spans="1:5" x14ac:dyDescent="0.25">
      <c r="A2428">
        <v>6591</v>
      </c>
      <c r="C2428" s="4">
        <v>2</v>
      </c>
      <c r="D2428" s="3">
        <v>3</v>
      </c>
      <c r="E2428" s="1">
        <v>4</v>
      </c>
    </row>
    <row r="2429" spans="1:5" x14ac:dyDescent="0.25">
      <c r="A2429">
        <v>6592</v>
      </c>
      <c r="C2429" s="4">
        <v>2</v>
      </c>
      <c r="D2429" s="3">
        <v>3</v>
      </c>
      <c r="E2429" s="1">
        <v>4</v>
      </c>
    </row>
    <row r="2430" spans="1:5" x14ac:dyDescent="0.25">
      <c r="A2430">
        <v>6593</v>
      </c>
      <c r="C2430" s="4">
        <v>2</v>
      </c>
      <c r="D2430" s="3">
        <v>3</v>
      </c>
      <c r="E2430" s="1">
        <v>4</v>
      </c>
    </row>
    <row r="2431" spans="1:5" x14ac:dyDescent="0.25">
      <c r="A2431">
        <v>6594</v>
      </c>
      <c r="C2431" s="4">
        <v>2</v>
      </c>
      <c r="D2431" s="3">
        <v>3</v>
      </c>
      <c r="E2431" s="1">
        <v>4</v>
      </c>
    </row>
    <row r="2432" spans="1:5" x14ac:dyDescent="0.25">
      <c r="A2432">
        <v>6595</v>
      </c>
      <c r="C2432" s="4">
        <v>2</v>
      </c>
      <c r="D2432" s="3">
        <v>3</v>
      </c>
      <c r="E2432" s="1">
        <v>4</v>
      </c>
    </row>
    <row r="2433" spans="1:6" x14ac:dyDescent="0.25">
      <c r="A2433">
        <v>6596</v>
      </c>
      <c r="C2433" s="4">
        <v>2</v>
      </c>
      <c r="D2433" s="3">
        <v>3</v>
      </c>
      <c r="E2433" s="1">
        <v>4</v>
      </c>
    </row>
    <row r="2434" spans="1:6" x14ac:dyDescent="0.25">
      <c r="A2434">
        <v>6597</v>
      </c>
      <c r="F2434" t="s">
        <v>22</v>
      </c>
    </row>
    <row r="2435" spans="1:6" x14ac:dyDescent="0.25">
      <c r="A2435">
        <v>7824</v>
      </c>
    </row>
    <row r="2436" spans="1:6" x14ac:dyDescent="0.25">
      <c r="A2436">
        <v>7825</v>
      </c>
    </row>
    <row r="2437" spans="1:6" x14ac:dyDescent="0.25">
      <c r="A2437">
        <v>7826</v>
      </c>
    </row>
    <row r="2438" spans="1:6" x14ac:dyDescent="0.25">
      <c r="A2438">
        <v>7827</v>
      </c>
    </row>
    <row r="2439" spans="1:6" x14ac:dyDescent="0.25">
      <c r="A2439">
        <v>7828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2017-02-01T14:12:44Z</dcterms:created>
  <dcterms:modified xsi:type="dcterms:W3CDTF">2017-02-01T14:13:53Z</dcterms:modified>
</cp:coreProperties>
</file>